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815" windowHeight="7905" activeTab="3"/>
  </bookViews>
  <sheets>
    <sheet name="Salary Slip" sheetId="4" r:id="rId1"/>
    <sheet name="Employee Data" sheetId="1" r:id="rId2"/>
    <sheet name="Settings" sheetId="5" r:id="rId3"/>
    <sheet name="Employee Over Time Data" sheetId="3" r:id="rId4"/>
    <sheet name="Employee Salary Data" sheetId="2" r:id="rId5"/>
  </sheets>
  <definedNames>
    <definedName name="country">Settings!$G$8:$G$15</definedName>
    <definedName name="Designation">Settings!$C$8:$C$17</definedName>
    <definedName name="_xlnm.Print_Area" localSheetId="0">'Salary Slip'!$B$5:$J$18</definedName>
    <definedName name="state_region">Settings!$E$8:$E$15</definedName>
  </definedNames>
  <calcPr calcId="124519"/>
</workbook>
</file>

<file path=xl/calcChain.xml><?xml version="1.0" encoding="utf-8"?>
<calcChain xmlns="http://schemas.openxmlformats.org/spreadsheetml/2006/main">
  <c r="I7" i="2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K7"/>
  <c r="K8"/>
  <c r="K9"/>
  <c r="N9"/>
  <c r="K10"/>
  <c r="K11"/>
  <c r="N11" s="1"/>
  <c r="K12"/>
  <c r="N12" s="1"/>
  <c r="K13"/>
  <c r="N13" s="1"/>
  <c r="K14"/>
  <c r="K15"/>
  <c r="K16"/>
  <c r="N16" s="1"/>
  <c r="K17"/>
  <c r="N17" s="1"/>
  <c r="K18"/>
  <c r="K19"/>
  <c r="N19"/>
  <c r="K20"/>
  <c r="N20" s="1"/>
  <c r="K21"/>
  <c r="N21"/>
  <c r="K22"/>
  <c r="K23"/>
  <c r="K24"/>
  <c r="N24"/>
  <c r="K25"/>
  <c r="N25" s="1"/>
  <c r="K26"/>
  <c r="K27"/>
  <c r="N27" s="1"/>
  <c r="F8" i="4"/>
  <c r="C8"/>
  <c r="I17"/>
  <c r="E9" i="3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N10" i="2"/>
  <c r="N14"/>
  <c r="N15"/>
  <c r="N18"/>
  <c r="N22"/>
  <c r="N23"/>
  <c r="N26"/>
  <c r="N9" i="3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O25"/>
  <c r="O21"/>
  <c r="O17"/>
  <c r="O13"/>
  <c r="O9"/>
  <c r="E27" i="2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O10" i="3"/>
  <c r="O11"/>
  <c r="O12"/>
  <c r="O14"/>
  <c r="O15"/>
  <c r="O16"/>
  <c r="O18"/>
  <c r="O19"/>
  <c r="O20"/>
  <c r="O22"/>
  <c r="O23"/>
  <c r="O24"/>
  <c r="O26"/>
  <c r="O27"/>
  <c r="O28"/>
  <c r="O29"/>
  <c r="O30"/>
  <c r="E8" i="2"/>
  <c r="H8"/>
  <c r="E6"/>
  <c r="G6" s="1"/>
  <c r="H14" i="4" s="1"/>
  <c r="E7" i="2"/>
  <c r="G7"/>
  <c r="F7"/>
  <c r="J7" s="1"/>
  <c r="L7" s="1"/>
  <c r="N7" s="1"/>
  <c r="J8" i="3"/>
  <c r="K8"/>
  <c r="H8"/>
  <c r="D27" i="2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10" i="4" s="1"/>
  <c r="D8" i="3"/>
  <c r="C6" i="2"/>
  <c r="C8" i="3" s="1"/>
  <c r="F14" i="4"/>
  <c r="C14"/>
  <c r="H7" i="2"/>
  <c r="F6"/>
  <c r="J6" s="1"/>
  <c r="L6" s="1"/>
  <c r="H6"/>
  <c r="G14" i="4" s="1"/>
  <c r="G8" i="2"/>
  <c r="F8"/>
  <c r="J8" s="1"/>
  <c r="L8" s="1"/>
  <c r="N8" s="1"/>
  <c r="E8" i="3" l="1"/>
  <c r="M8" s="1"/>
  <c r="C9" i="4"/>
  <c r="E14"/>
  <c r="B14" l="1"/>
  <c r="N8" i="3"/>
  <c r="K6" i="2" s="1"/>
  <c r="O8" i="3"/>
  <c r="I6" i="2" s="1"/>
  <c r="I14" i="4" s="1"/>
  <c r="D14" l="1"/>
  <c r="N6" i="2"/>
  <c r="J14" i="4"/>
</calcChain>
</file>

<file path=xl/sharedStrings.xml><?xml version="1.0" encoding="utf-8"?>
<sst xmlns="http://schemas.openxmlformats.org/spreadsheetml/2006/main" count="83" uniqueCount="67">
  <si>
    <t>Employee ID</t>
  </si>
  <si>
    <t>Employee Name</t>
  </si>
  <si>
    <t>Designation</t>
  </si>
  <si>
    <t>Country</t>
  </si>
  <si>
    <t>Contact</t>
  </si>
  <si>
    <t>State / Region</t>
  </si>
  <si>
    <t>Hire Date / Year</t>
  </si>
  <si>
    <t>Address</t>
  </si>
  <si>
    <t>EMPLOYEE DATA</t>
  </si>
  <si>
    <t>Manager</t>
  </si>
  <si>
    <t>Director</t>
  </si>
  <si>
    <t>HR Manager</t>
  </si>
  <si>
    <t>Programmer</t>
  </si>
  <si>
    <t>IT Manager</t>
  </si>
  <si>
    <t>UK</t>
  </si>
  <si>
    <t>USA</t>
  </si>
  <si>
    <t>Australia</t>
  </si>
  <si>
    <t>Turkey</t>
  </si>
  <si>
    <t>Northern Ireland</t>
  </si>
  <si>
    <t>Scotland</t>
  </si>
  <si>
    <t>Wales</t>
  </si>
  <si>
    <t>Calefonia</t>
  </si>
  <si>
    <t>Florida</t>
  </si>
  <si>
    <t>Gross Salary</t>
  </si>
  <si>
    <t>Tax Deduction 9 %</t>
  </si>
  <si>
    <t>Provident Fund Deduction 10 %</t>
  </si>
  <si>
    <t>Insurance Deduction 6 %</t>
  </si>
  <si>
    <t>Employee Salary Data</t>
  </si>
  <si>
    <t>Absent Days</t>
  </si>
  <si>
    <t>Present Days</t>
  </si>
  <si>
    <t>Monthly Working Days</t>
  </si>
  <si>
    <t>Daily Working Hours</t>
  </si>
  <si>
    <t>Total Monthly Hours</t>
  </si>
  <si>
    <t>Over Time Hour Rate</t>
  </si>
  <si>
    <t>Total Req. Hours</t>
  </si>
  <si>
    <t>Adam</t>
  </si>
  <si>
    <t>123-456-78910</t>
  </si>
  <si>
    <t>Employee Net Salary</t>
  </si>
  <si>
    <t>Over Time</t>
  </si>
  <si>
    <t>Absent Days Deduction</t>
  </si>
  <si>
    <t>Per Month Salary</t>
  </si>
  <si>
    <t>Select Employee ID</t>
  </si>
  <si>
    <t>Enter Employee ID</t>
  </si>
  <si>
    <t>Enter Working Days</t>
  </si>
  <si>
    <t>Enter Employee Present Days</t>
  </si>
  <si>
    <t>Per Day Working Hours</t>
  </si>
  <si>
    <t>Total Deduction</t>
  </si>
  <si>
    <t>Over Time in Hour</t>
  </si>
  <si>
    <t>Enter Over Time Hours</t>
  </si>
  <si>
    <t>Absent Days Deductions</t>
  </si>
  <si>
    <t>Over Time Pay</t>
  </si>
  <si>
    <t>Over Time Payment</t>
  </si>
  <si>
    <t>Net Salary Without Over Time</t>
  </si>
  <si>
    <t>Enter Employee ID:</t>
  </si>
  <si>
    <t>Payment This Period</t>
  </si>
  <si>
    <t>Hourly Rate</t>
  </si>
  <si>
    <t>Gross Pay</t>
  </si>
  <si>
    <t>Deduction From Gross Pay</t>
  </si>
  <si>
    <t>Tax</t>
  </si>
  <si>
    <t>Insurance</t>
  </si>
  <si>
    <t>Provident Fund</t>
  </si>
  <si>
    <t>Absent</t>
  </si>
  <si>
    <t>Net Pay</t>
  </si>
  <si>
    <t>Payment Date</t>
  </si>
  <si>
    <t>Total Over Time Hours</t>
  </si>
  <si>
    <t>International (Pvt.) Ltd.</t>
  </si>
  <si>
    <t>Join Date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</si>
</sst>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71" formatCode="[$-409]d\-mmm\-yy;@"/>
    <numFmt numFmtId="172" formatCode="[$-F800]dddd\,\ mmmm\ dd\,\ yyyy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 tint="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8"/>
      <color theme="1"/>
      <name val="Times New Roman"/>
      <family val="1"/>
    </font>
    <font>
      <b/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theme="4"/>
      </left>
      <right style="hair">
        <color indexed="64"/>
      </right>
      <top style="hair">
        <color indexed="64"/>
      </top>
      <bottom/>
      <diagonal/>
    </border>
    <border>
      <left style="thick">
        <color theme="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indexed="64"/>
      </left>
      <right style="thick">
        <color theme="4"/>
      </right>
      <top/>
      <bottom style="thin">
        <color indexed="64"/>
      </bottom>
      <diagonal/>
    </border>
    <border>
      <left style="medium">
        <color indexed="64"/>
      </left>
      <right style="thick">
        <color theme="4"/>
      </right>
      <top style="medium">
        <color indexed="64"/>
      </top>
      <bottom/>
      <diagonal/>
    </border>
    <border>
      <left style="medium">
        <color indexed="64"/>
      </left>
      <right style="thick">
        <color theme="4"/>
      </right>
      <top/>
      <bottom style="medium">
        <color indexed="64"/>
      </bottom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4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44" fontId="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44" fontId="8" fillId="0" borderId="0" xfId="1" applyFont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0" fontId="0" fillId="6" borderId="0" xfId="0" applyFill="1"/>
    <xf numFmtId="0" fontId="0" fillId="7" borderId="18" xfId="0" applyFill="1" applyBorder="1"/>
    <xf numFmtId="0" fontId="0" fillId="7" borderId="0" xfId="0" applyFill="1" applyBorder="1"/>
    <xf numFmtId="0" fontId="0" fillId="7" borderId="19" xfId="0" applyFill="1" applyBorder="1"/>
    <xf numFmtId="0" fontId="3" fillId="7" borderId="20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3" fillId="7" borderId="21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44" fontId="1" fillId="7" borderId="22" xfId="1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44" fontId="1" fillId="7" borderId="7" xfId="1" applyFont="1" applyFill="1" applyBorder="1" applyAlignment="1">
      <alignment horizontal="center" vertical="center"/>
    </xf>
    <xf numFmtId="44" fontId="1" fillId="7" borderId="8" xfId="1" applyFont="1" applyFill="1" applyBorder="1"/>
    <xf numFmtId="44" fontId="1" fillId="7" borderId="6" xfId="1" applyFont="1" applyFill="1" applyBorder="1" applyAlignment="1">
      <alignment vertical="center"/>
    </xf>
    <xf numFmtId="44" fontId="1" fillId="7" borderId="6" xfId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0" fillId="7" borderId="23" xfId="0" applyFill="1" applyBorder="1"/>
    <xf numFmtId="0" fontId="0" fillId="7" borderId="17" xfId="0" applyFill="1" applyBorder="1"/>
    <xf numFmtId="0" fontId="0" fillId="7" borderId="24" xfId="0" applyFill="1" applyBorder="1"/>
    <xf numFmtId="0" fontId="3" fillId="7" borderId="2" xfId="0" applyFont="1" applyFill="1" applyBorder="1" applyAlignment="1">
      <alignment horizontal="center" vertical="center"/>
    </xf>
    <xf numFmtId="172" fontId="0" fillId="7" borderId="0" xfId="0" applyNumberFormat="1" applyFill="1" applyBorder="1" applyAlignment="1">
      <alignment vertical="center"/>
    </xf>
    <xf numFmtId="171" fontId="0" fillId="7" borderId="9" xfId="0" applyNumberFormat="1" applyFill="1" applyBorder="1" applyAlignment="1">
      <alignment horizontal="center" vertical="center"/>
    </xf>
    <xf numFmtId="44" fontId="1" fillId="7" borderId="10" xfId="1" applyFont="1" applyFill="1" applyBorder="1" applyAlignment="1">
      <alignment vertical="center"/>
    </xf>
    <xf numFmtId="44" fontId="0" fillId="7" borderId="25" xfId="0" applyNumberFormat="1" applyFill="1" applyBorder="1" applyAlignment="1">
      <alignment horizontal="center" vertical="center"/>
    </xf>
    <xf numFmtId="44" fontId="2" fillId="0" borderId="0" xfId="0" applyNumberFormat="1" applyFont="1"/>
    <xf numFmtId="0" fontId="3" fillId="7" borderId="22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22" fontId="0" fillId="7" borderId="13" xfId="0" applyNumberFormat="1" applyFill="1" applyBorder="1" applyAlignment="1">
      <alignment horizontal="center"/>
    </xf>
    <xf numFmtId="22" fontId="0" fillId="7" borderId="19" xfId="0" applyNumberFormat="1" applyFill="1" applyBorder="1" applyAlignment="1">
      <alignment horizontal="center"/>
    </xf>
    <xf numFmtId="0" fontId="10" fillId="7" borderId="28" xfId="0" applyFont="1" applyFill="1" applyBorder="1" applyAlignment="1">
      <alignment horizontal="center" vertical="center"/>
    </xf>
    <xf numFmtId="0" fontId="10" fillId="7" borderId="29" xfId="0" applyFont="1" applyFill="1" applyBorder="1" applyAlignment="1">
      <alignment horizontal="center" vertical="center"/>
    </xf>
    <xf numFmtId="0" fontId="10" fillId="7" borderId="30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3" fillId="7" borderId="16" xfId="0" applyFont="1" applyFill="1" applyBorder="1" applyAlignment="1">
      <alignment horizontal="center"/>
    </xf>
    <xf numFmtId="0" fontId="11" fillId="8" borderId="0" xfId="0" applyFont="1" applyFill="1" applyAlignment="1">
      <alignment horizontal="left" vertical="center"/>
    </xf>
    <xf numFmtId="0" fontId="4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</cellXfs>
  <cellStyles count="2">
    <cellStyle name="Currency" xfId="1" builtinId="4"/>
    <cellStyle name="Normal" xfId="0" builtinId="0"/>
  </cellStyles>
  <dxfs count="40">
    <dxf>
      <alignment horizontal="center" vertical="center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relativeIndent="255" justifyLastLine="0" shrinkToFit="0" mergeCell="0" readingOrder="0"/>
    </dxf>
    <dxf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mergeCell="0" readingOrder="0"/>
    </dxf>
    <dxf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mergeCell="0" readingOrder="0"/>
    </dxf>
    <dxf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relativeIndent="255" justifyLastLine="0" shrinkToFit="0" mergeCell="0" readingOrder="0"/>
    </dxf>
    <dxf>
      <numFmt numFmtId="0" formatCode="General"/>
      <alignment horizontal="center" vertical="center" textRotation="0" wrapText="0" indent="0" relativeIndent="255" justifyLastLine="0" shrinkToFit="0" mergeCell="0" readingOrder="0"/>
    </dxf>
    <dxf>
      <numFmt numFmtId="34" formatCode="_(&quot;$&quot;* #,##0.00_);_(&quot;$&quot;* \(#,##0.00\);_(&quot;$&quot;* &quot;-&quot;??_);_(@_)"/>
      <alignment horizontal="center" vertical="center" textRotation="0" wrapText="0" indent="0" relativeIndent="255" justifyLastLine="0" shrinkToFit="0" mergeCell="0" readingOrder="0"/>
    </dxf>
    <dxf>
      <numFmt numFmtId="34" formatCode="_(&quot;$&quot;* #,##0.00_);_(&quot;$&quot;* \(#,##0.00\);_(&quot;$&quot;* &quot;-&quot;??_);_(@_)"/>
      <alignment horizontal="center" vertical="center" textRotation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numFmt numFmtId="34" formatCode="_(&quot;$&quot;* #,##0.00_);_(&quot;$&quot;* \(#,##0.00\);_(&quot;$&quot;* &quot;-&quot;??_);_(@_)"/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  <dxf>
      <alignment horizontal="center" vertical="center" textRotation="0" wrapText="0" indent="0" relativeIndent="255" justifyLastLine="0" shrinkToFit="0" mergeCell="0" readingOrder="0"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1028700</xdr:colOff>
      <xdr:row>5</xdr:row>
      <xdr:rowOff>9525</xdr:rowOff>
    </xdr:from>
    <xdr:to>
      <xdr:col>9</xdr:col>
      <xdr:colOff>495300</xdr:colOff>
      <xdr:row>10</xdr:row>
      <xdr:rowOff>123825</xdr:rowOff>
    </xdr:to>
    <xdr:pic>
      <xdr:nvPicPr>
        <xdr:cNvPr id="5139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10500" y="981075"/>
          <a:ext cx="1352550" cy="1352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5:J30" totalsRowShown="0" headerRowDxfId="30" dataDxfId="29">
  <autoFilter ref="B5:J30"/>
  <tableColumns count="9">
    <tableColumn id="1" name="Employee ID" dataDxfId="39"/>
    <tableColumn id="2" name="Employee Name" dataDxfId="38"/>
    <tableColumn id="3" name="Designation" dataDxfId="37"/>
    <tableColumn id="9" name="Per Month Salary" dataDxfId="36"/>
    <tableColumn id="4" name="Hire Date / Year" dataDxfId="35"/>
    <tableColumn id="5" name="Contact" dataDxfId="34"/>
    <tableColumn id="6" name="State / Region" dataDxfId="33"/>
    <tableColumn id="7" name="Country" dataDxfId="32"/>
    <tableColumn id="8" name="Address" dataDxfId="31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7:O30" totalsRowShown="0" headerRowDxfId="14" dataDxfId="13">
  <autoFilter ref="B7:O30"/>
  <tableColumns count="14">
    <tableColumn id="1" name="Employee ID" dataDxfId="28"/>
    <tableColumn id="2" name="Employee Name" dataDxfId="27"/>
    <tableColumn id="3" name="Designation" dataDxfId="26"/>
    <tableColumn id="4" name="Employee Net Salary" dataDxfId="25">
      <calculatedColumnFormula>IFERROR(VLOOKUP(B8,'Employee Salary Data'!$B$6:$L$27,11,0),"")</calculatedColumnFormula>
    </tableColumn>
    <tableColumn id="5" name="Monthly Working Days" dataDxfId="24"/>
    <tableColumn id="6" name="Present Days" dataDxfId="23"/>
    <tableColumn id="7" name="Absent Days" dataDxfId="22"/>
    <tableColumn id="8" name="Daily Working Hours" dataDxfId="21"/>
    <tableColumn id="9" name="Total Req. Hours" dataDxfId="20"/>
    <tableColumn id="10" name="Total Monthly Hours" dataDxfId="19"/>
    <tableColumn id="13" name="Over Time in Hour" dataDxfId="18"/>
    <tableColumn id="11" name="Over Time Hour Rate" dataDxfId="17"/>
    <tableColumn id="14" name="Over Time Pay" dataDxfId="16">
      <calculatedColumnFormula>+M8*L8</calculatedColumnFormula>
    </tableColumn>
    <tableColumn id="12" name="Absent Days Deductions" dataDxfId="15" dataCellStyle="Currency">
      <calculatedColumnFormula>+M8*H8*I8</calculatedColumnFormula>
    </tableColumn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id="2" name="Table2" displayName="Table2" ref="B5:L27" totalsRowShown="0" headerRowDxfId="1" dataDxfId="0">
  <autoFilter ref="B5:L27"/>
  <tableColumns count="11">
    <tableColumn id="1" name="Employee ID" dataDxfId="12"/>
    <tableColumn id="2" name="Employee Name" dataDxfId="11">
      <calculatedColumnFormula>IFERROR(VLOOKUP(B6,'Employee Data'!$B$6:$J$30,2,0),"")</calculatedColumnFormula>
    </tableColumn>
    <tableColumn id="3" name="Designation" dataDxfId="10">
      <calculatedColumnFormula>IFERROR(VLOOKUP(B6,'Employee Data'!$B$6:$J$30,3,0),"")</calculatedColumnFormula>
    </tableColumn>
    <tableColumn id="4" name="Gross Salary" dataDxfId="9" dataCellStyle="Currency">
      <calculatedColumnFormula>IFERROR(VLOOKUP(B6,'Employee Data'!$B$6:$J$30,4,0),"")</calculatedColumnFormula>
    </tableColumn>
    <tableColumn id="5" name="Tax Deduction 9 %" dataDxfId="8" dataCellStyle="Currency"/>
    <tableColumn id="6" name="Provident Fund Deduction 10 %" dataDxfId="7" dataCellStyle="Currency"/>
    <tableColumn id="7" name="Insurance Deduction 6 %" dataDxfId="6" dataCellStyle="Currency"/>
    <tableColumn id="10" name="Absent Days Deduction" dataDxfId="5" dataCellStyle="Currency">
      <calculatedColumnFormula>IFERROR(VLOOKUP(B6,'Employee Over Time Data'!$B$8:$O$30,14,0),"")</calculatedColumnFormula>
    </tableColumn>
    <tableColumn id="8" name="Total Deduction" dataDxfId="4" dataCellStyle="Currency">
      <calculatedColumnFormula>+F6+G6+H6</calculatedColumnFormula>
    </tableColumn>
    <tableColumn id="12" name="Over Time Payment" dataDxfId="3" dataCellStyle="Currency">
      <calculatedColumnFormula>IFERROR(VLOOKUP(B6,'Employee Over Time Data'!$B$8:$O$30,13,0),"")</calculatedColumnFormula>
    </tableColumn>
    <tableColumn id="11" name="Net Salary Without Over Time" dataDxfId="2" dataCellStyle="Currency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B3:J19"/>
  <sheetViews>
    <sheetView showGridLines="0" workbookViewId="0">
      <selection activeCell="L10" sqref="L10"/>
    </sheetView>
  </sheetViews>
  <sheetFormatPr defaultRowHeight="15"/>
  <cols>
    <col min="1" max="1" width="7.140625" customWidth="1"/>
    <col min="2" max="2" width="20.140625" customWidth="1"/>
    <col min="3" max="3" width="21.5703125" customWidth="1"/>
    <col min="4" max="4" width="15" customWidth="1"/>
    <col min="5" max="5" width="13.7109375" customWidth="1"/>
    <col min="6" max="6" width="12.85546875" customWidth="1"/>
    <col min="7" max="7" width="11.28515625" customWidth="1"/>
    <col min="8" max="8" width="16.140625" customWidth="1"/>
    <col min="9" max="9" width="12.140625" customWidth="1"/>
    <col min="10" max="10" width="12.85546875" customWidth="1"/>
  </cols>
  <sheetData>
    <row r="3" spans="2:10">
      <c r="B3" t="s">
        <v>53</v>
      </c>
      <c r="C3" s="13">
        <v>10001</v>
      </c>
    </row>
    <row r="4" spans="2:10" ht="15.75" thickBot="1"/>
    <row r="5" spans="2:10" ht="15.75" thickTop="1">
      <c r="B5" s="48" t="s">
        <v>65</v>
      </c>
      <c r="C5" s="49"/>
      <c r="D5" s="49"/>
      <c r="E5" s="49"/>
      <c r="F5" s="49"/>
      <c r="G5" s="49"/>
      <c r="H5" s="49"/>
      <c r="I5" s="49"/>
      <c r="J5" s="50"/>
    </row>
    <row r="6" spans="2:10">
      <c r="B6" s="51"/>
      <c r="C6" s="52"/>
      <c r="D6" s="52"/>
      <c r="E6" s="52"/>
      <c r="F6" s="52"/>
      <c r="G6" s="52"/>
      <c r="H6" s="52"/>
      <c r="I6" s="52"/>
      <c r="J6" s="53"/>
    </row>
    <row r="7" spans="2:10">
      <c r="B7" s="14"/>
      <c r="C7" s="15"/>
      <c r="D7" s="15"/>
      <c r="E7" s="15"/>
      <c r="F7" s="15"/>
      <c r="G7" s="15"/>
      <c r="H7" s="15"/>
      <c r="I7" s="15"/>
      <c r="J7" s="16"/>
    </row>
    <row r="8" spans="2:10" ht="22.5" customHeight="1">
      <c r="B8" s="17" t="s">
        <v>0</v>
      </c>
      <c r="C8" s="18">
        <f>+C3</f>
        <v>10001</v>
      </c>
      <c r="D8" s="15"/>
      <c r="E8" s="33" t="s">
        <v>66</v>
      </c>
      <c r="F8" s="35">
        <f>IFERROR(VLOOKUP(C3,'Employee Data'!$B$6:$J$30,5,0),"")</f>
        <v>42736</v>
      </c>
      <c r="G8" s="34"/>
      <c r="H8" s="15"/>
      <c r="I8" s="15"/>
      <c r="J8" s="16"/>
    </row>
    <row r="9" spans="2:10" ht="21.75" customHeight="1">
      <c r="B9" s="17" t="s">
        <v>1</v>
      </c>
      <c r="C9" s="18" t="str">
        <f>IFERROR(VLOOKUP(C3,'Employee Salary Data'!$B$6:$L$27,2,0),"")</f>
        <v>Adam</v>
      </c>
      <c r="D9" s="15"/>
      <c r="E9" s="15"/>
      <c r="F9" s="15"/>
      <c r="G9" s="15"/>
      <c r="H9" s="15"/>
      <c r="I9" s="15"/>
      <c r="J9" s="16"/>
    </row>
    <row r="10" spans="2:10" ht="23.25" customHeight="1">
      <c r="B10" s="17" t="s">
        <v>2</v>
      </c>
      <c r="C10" s="18" t="str">
        <f>IFERROR(VLOOKUP(C3,'Employee Salary Data'!$B$6:$L$27,3,0),"")</f>
        <v>Manager</v>
      </c>
      <c r="D10" s="15"/>
      <c r="E10" s="15"/>
      <c r="F10" s="15"/>
      <c r="G10" s="15"/>
      <c r="H10" s="15"/>
      <c r="I10" s="15"/>
      <c r="J10" s="16"/>
    </row>
    <row r="11" spans="2:10" ht="15.75" thickBot="1">
      <c r="B11" s="14"/>
      <c r="C11" s="15"/>
      <c r="D11" s="15"/>
      <c r="E11" s="15"/>
      <c r="F11" s="15"/>
      <c r="G11" s="15"/>
      <c r="H11" s="15"/>
      <c r="I11" s="15"/>
      <c r="J11" s="16"/>
    </row>
    <row r="12" spans="2:10">
      <c r="B12" s="39" t="s">
        <v>54</v>
      </c>
      <c r="C12" s="40"/>
      <c r="D12" s="41"/>
      <c r="E12" s="42" t="s">
        <v>56</v>
      </c>
      <c r="F12" s="54" t="s">
        <v>57</v>
      </c>
      <c r="G12" s="55"/>
      <c r="H12" s="55"/>
      <c r="I12" s="56"/>
      <c r="J12" s="44" t="s">
        <v>62</v>
      </c>
    </row>
    <row r="13" spans="2:10" ht="21" customHeight="1" thickBot="1">
      <c r="B13" s="19" t="s">
        <v>55</v>
      </c>
      <c r="C13" s="20" t="s">
        <v>64</v>
      </c>
      <c r="D13" s="21" t="s">
        <v>38</v>
      </c>
      <c r="E13" s="43"/>
      <c r="F13" s="22" t="s">
        <v>58</v>
      </c>
      <c r="G13" s="20" t="s">
        <v>59</v>
      </c>
      <c r="H13" s="20" t="s">
        <v>60</v>
      </c>
      <c r="I13" s="21" t="s">
        <v>61</v>
      </c>
      <c r="J13" s="45"/>
    </row>
    <row r="14" spans="2:10" ht="21" customHeight="1">
      <c r="B14" s="23">
        <f>IFERROR(VLOOKUP(C8,'Employee Over Time Data'!$B$8:$O$30,12,0),"")</f>
        <v>54.08653846153846</v>
      </c>
      <c r="C14" s="24">
        <f>IFERROR(VLOOKUP(C8,'Employee Over Time Data'!$B$8:$O$30,11,0),"")</f>
        <v>10</v>
      </c>
      <c r="D14" s="25">
        <f>IFERROR(VLOOKUP(C8,'Employee Salary Data'!$B$6:$L$27,10,0),"")</f>
        <v>540.86538461538464</v>
      </c>
      <c r="E14" s="36">
        <f>IFERROR(VLOOKUP(C3,'Employee Salary Data'!$B$6:$L$27,4,0),"")</f>
        <v>15000</v>
      </c>
      <c r="F14" s="26">
        <f>IFERROR(VLOOKUP(C8,'Employee Salary Data'!$B$6:$L$27,5,0),"")</f>
        <v>1350</v>
      </c>
      <c r="G14" s="27">
        <f>IFERROR(VLOOKUP(C8,'Employee Salary Data'!$B$6:$L$27,7,0),"")</f>
        <v>900</v>
      </c>
      <c r="H14" s="28">
        <f>IFERROR(VLOOKUP(C8,'Employee Salary Data'!$B$6:$L$27,6,0),"")</f>
        <v>1500</v>
      </c>
      <c r="I14" s="25">
        <f>IFERROR(VLOOKUP(C8,'Employee Salary Data'!$B$6:$L$27,8,0),"")</f>
        <v>1298.0769230769231</v>
      </c>
      <c r="J14" s="37">
        <f>IFERROR(VLOOKUP(C8,'Employee Salary Data'!$B$6:$N$27,13,0),"")-I14</f>
        <v>10492.788461538461</v>
      </c>
    </row>
    <row r="15" spans="2:10">
      <c r="B15" s="14"/>
      <c r="C15" s="15"/>
      <c r="D15" s="15"/>
      <c r="E15" s="15"/>
      <c r="F15" s="15"/>
      <c r="G15" s="15"/>
      <c r="H15" s="15"/>
      <c r="I15" s="15"/>
      <c r="J15" s="16"/>
    </row>
    <row r="16" spans="2:10">
      <c r="B16" s="14"/>
      <c r="C16" s="15"/>
      <c r="D16" s="15"/>
      <c r="E16" s="15"/>
      <c r="F16" s="15"/>
      <c r="G16" s="15"/>
      <c r="H16" s="15"/>
      <c r="I16" s="15"/>
      <c r="J16" s="16"/>
    </row>
    <row r="17" spans="2:10">
      <c r="B17" s="14"/>
      <c r="C17" s="15"/>
      <c r="D17" s="15"/>
      <c r="E17" s="15"/>
      <c r="F17" s="15"/>
      <c r="G17" s="15"/>
      <c r="H17" s="29" t="s">
        <v>63</v>
      </c>
      <c r="I17" s="46">
        <f ca="1">NOW()</f>
        <v>42803.087421875003</v>
      </c>
      <c r="J17" s="47"/>
    </row>
    <row r="18" spans="2:10" ht="15.75" thickBot="1">
      <c r="B18" s="30"/>
      <c r="C18" s="31"/>
      <c r="D18" s="31"/>
      <c r="E18" s="31"/>
      <c r="F18" s="31"/>
      <c r="G18" s="31"/>
      <c r="H18" s="31"/>
      <c r="I18" s="31"/>
      <c r="J18" s="32"/>
    </row>
    <row r="19" spans="2:10" ht="15.75" thickTop="1"/>
  </sheetData>
  <mergeCells count="6">
    <mergeCell ref="B12:D12"/>
    <mergeCell ref="E12:E13"/>
    <mergeCell ref="J12:J13"/>
    <mergeCell ref="I17:J17"/>
    <mergeCell ref="B5:J6"/>
    <mergeCell ref="F12:I12"/>
  </mergeCells>
  <pageMargins left="0.7" right="0.7" top="0.75" bottom="0.75" header="0.3" footer="0.3"/>
  <pageSetup paperSize="9" scale="9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1:J30"/>
  <sheetViews>
    <sheetView showGridLines="0" workbookViewId="0">
      <selection activeCell="D6" sqref="D6"/>
    </sheetView>
  </sheetViews>
  <sheetFormatPr defaultRowHeight="15"/>
  <cols>
    <col min="1" max="1" width="5.42578125" customWidth="1"/>
    <col min="2" max="2" width="25.42578125" customWidth="1"/>
    <col min="3" max="3" width="27.85546875" customWidth="1"/>
    <col min="4" max="5" width="23.85546875" customWidth="1"/>
    <col min="6" max="8" width="24" customWidth="1"/>
    <col min="9" max="9" width="21.5703125" customWidth="1"/>
    <col min="10" max="10" width="45.85546875" customWidth="1"/>
    <col min="11" max="11" width="21.85546875" customWidth="1"/>
    <col min="12" max="12" width="27.42578125" customWidth="1"/>
  </cols>
  <sheetData>
    <row r="1" spans="2:10">
      <c r="B1" s="57" t="s">
        <v>8</v>
      </c>
      <c r="C1" s="57"/>
      <c r="D1" s="57"/>
      <c r="E1" s="57"/>
      <c r="F1" s="57"/>
      <c r="G1" s="57"/>
      <c r="H1" s="57"/>
      <c r="I1" s="57"/>
      <c r="J1" s="57"/>
    </row>
    <row r="2" spans="2:10">
      <c r="B2" s="57"/>
      <c r="C2" s="57"/>
      <c r="D2" s="57"/>
      <c r="E2" s="57"/>
      <c r="F2" s="57"/>
      <c r="G2" s="57"/>
      <c r="H2" s="57"/>
      <c r="I2" s="57"/>
      <c r="J2" s="57"/>
    </row>
    <row r="5" spans="2:10" ht="28.5" customHeight="1">
      <c r="B5" s="3" t="s">
        <v>0</v>
      </c>
      <c r="C5" s="3" t="s">
        <v>1</v>
      </c>
      <c r="D5" s="3" t="s">
        <v>2</v>
      </c>
      <c r="E5" s="3" t="s">
        <v>40</v>
      </c>
      <c r="F5" s="3" t="s">
        <v>6</v>
      </c>
      <c r="G5" s="3" t="s">
        <v>4</v>
      </c>
      <c r="H5" s="3" t="s">
        <v>5</v>
      </c>
      <c r="I5" s="3" t="s">
        <v>3</v>
      </c>
      <c r="J5" s="3" t="s">
        <v>7</v>
      </c>
    </row>
    <row r="6" spans="2:10">
      <c r="B6" s="2">
        <v>10001</v>
      </c>
      <c r="C6" s="2" t="s">
        <v>35</v>
      </c>
      <c r="D6" s="2" t="s">
        <v>9</v>
      </c>
      <c r="E6" s="7">
        <v>15000</v>
      </c>
      <c r="F6" s="5">
        <v>42736</v>
      </c>
      <c r="G6" s="2" t="s">
        <v>36</v>
      </c>
      <c r="H6" s="2" t="s">
        <v>18</v>
      </c>
      <c r="I6" s="2" t="s">
        <v>14</v>
      </c>
      <c r="J6" s="2" t="s">
        <v>14</v>
      </c>
    </row>
    <row r="7" spans="2:10">
      <c r="B7" s="2">
        <v>10002</v>
      </c>
      <c r="C7" s="2"/>
      <c r="D7" s="2"/>
      <c r="E7" s="2"/>
      <c r="F7" s="2"/>
      <c r="G7" s="2"/>
      <c r="H7" s="2"/>
      <c r="I7" s="2"/>
      <c r="J7" s="2"/>
    </row>
    <row r="8" spans="2:10">
      <c r="B8" s="2">
        <v>10003</v>
      </c>
      <c r="C8" s="2"/>
      <c r="D8" s="2"/>
      <c r="E8" s="2"/>
      <c r="F8" s="2"/>
      <c r="G8" s="2"/>
      <c r="H8" s="2"/>
      <c r="I8" s="2"/>
      <c r="J8" s="2"/>
    </row>
    <row r="9" spans="2:10">
      <c r="B9" s="2">
        <v>10004</v>
      </c>
      <c r="C9" s="2"/>
      <c r="D9" s="2"/>
      <c r="E9" s="2"/>
      <c r="F9" s="2"/>
      <c r="G9" s="2"/>
      <c r="H9" s="2"/>
      <c r="I9" s="2"/>
      <c r="J9" s="2"/>
    </row>
    <row r="10" spans="2:10">
      <c r="B10" s="2">
        <v>10005</v>
      </c>
      <c r="C10" s="2"/>
      <c r="D10" s="2"/>
      <c r="E10" s="2"/>
      <c r="F10" s="2"/>
      <c r="G10" s="2"/>
      <c r="H10" s="2"/>
      <c r="I10" s="2"/>
      <c r="J10" s="2"/>
    </row>
    <row r="11" spans="2:10">
      <c r="B11" s="2">
        <v>10006</v>
      </c>
      <c r="C11" s="2"/>
      <c r="D11" s="2"/>
      <c r="E11" s="2"/>
      <c r="F11" s="2"/>
      <c r="G11" s="2"/>
      <c r="H11" s="2"/>
      <c r="I11" s="2"/>
      <c r="J11" s="2"/>
    </row>
    <row r="12" spans="2:10">
      <c r="B12" s="2">
        <v>10007</v>
      </c>
      <c r="C12" s="2"/>
      <c r="D12" s="2"/>
      <c r="E12" s="2"/>
      <c r="F12" s="2"/>
      <c r="G12" s="2"/>
      <c r="H12" s="2"/>
      <c r="I12" s="2"/>
      <c r="J12" s="2"/>
    </row>
    <row r="13" spans="2:10">
      <c r="B13" s="2">
        <v>10008</v>
      </c>
      <c r="C13" s="2"/>
      <c r="D13" s="2"/>
      <c r="E13" s="2"/>
      <c r="F13" s="2"/>
      <c r="G13" s="2"/>
      <c r="H13" s="2"/>
      <c r="I13" s="2"/>
      <c r="J13" s="2"/>
    </row>
    <row r="14" spans="2:10">
      <c r="B14" s="2">
        <v>10009</v>
      </c>
      <c r="C14" s="2"/>
      <c r="D14" s="2"/>
      <c r="E14" s="2"/>
      <c r="F14" s="2"/>
      <c r="G14" s="2"/>
      <c r="H14" s="2"/>
      <c r="I14" s="2"/>
      <c r="J14" s="2"/>
    </row>
    <row r="15" spans="2:10">
      <c r="B15" s="2">
        <v>10010</v>
      </c>
      <c r="C15" s="2"/>
      <c r="D15" s="2"/>
      <c r="E15" s="2"/>
      <c r="F15" s="2"/>
      <c r="G15" s="2"/>
      <c r="H15" s="2"/>
      <c r="I15" s="2"/>
      <c r="J15" s="2"/>
    </row>
    <row r="16" spans="2:10">
      <c r="B16" s="2"/>
      <c r="C16" s="2"/>
      <c r="D16" s="2"/>
      <c r="E16" s="2"/>
      <c r="F16" s="2"/>
      <c r="G16" s="2"/>
      <c r="H16" s="2"/>
      <c r="I16" s="2"/>
      <c r="J16" s="2"/>
    </row>
    <row r="17" spans="2:10">
      <c r="B17" s="2"/>
      <c r="C17" s="2"/>
      <c r="D17" s="2"/>
      <c r="E17" s="2"/>
      <c r="F17" s="2"/>
      <c r="G17" s="2"/>
      <c r="H17" s="2"/>
      <c r="I17" s="2"/>
      <c r="J17" s="2"/>
    </row>
    <row r="18" spans="2:10">
      <c r="B18" s="2"/>
      <c r="C18" s="2"/>
      <c r="D18" s="2"/>
      <c r="E18" s="2"/>
      <c r="F18" s="2"/>
      <c r="G18" s="2"/>
      <c r="H18" s="2"/>
      <c r="I18" s="2"/>
      <c r="J18" s="2"/>
    </row>
    <row r="19" spans="2:10">
      <c r="B19" s="2"/>
      <c r="C19" s="2"/>
      <c r="D19" s="2"/>
      <c r="E19" s="2"/>
      <c r="F19" s="2"/>
      <c r="G19" s="2"/>
      <c r="H19" s="2"/>
      <c r="I19" s="2"/>
      <c r="J19" s="2"/>
    </row>
    <row r="20" spans="2:10">
      <c r="B20" s="2"/>
      <c r="C20" s="2"/>
      <c r="D20" s="2"/>
      <c r="E20" s="2"/>
      <c r="F20" s="2"/>
      <c r="G20" s="2"/>
      <c r="H20" s="2"/>
      <c r="I20" s="2"/>
      <c r="J20" s="2"/>
    </row>
    <row r="21" spans="2:10">
      <c r="B21" s="2"/>
      <c r="C21" s="2"/>
      <c r="D21" s="2"/>
      <c r="E21" s="2"/>
      <c r="F21" s="2"/>
      <c r="G21" s="2"/>
      <c r="H21" s="2"/>
      <c r="I21" s="2"/>
      <c r="J21" s="2"/>
    </row>
    <row r="22" spans="2:10">
      <c r="B22" s="2"/>
      <c r="C22" s="2"/>
      <c r="D22" s="2"/>
      <c r="E22" s="2"/>
      <c r="F22" s="2"/>
      <c r="G22" s="2"/>
      <c r="H22" s="2"/>
      <c r="I22" s="2"/>
      <c r="J22" s="2"/>
    </row>
    <row r="23" spans="2:10">
      <c r="B23" s="2"/>
      <c r="C23" s="2"/>
      <c r="D23" s="2"/>
      <c r="E23" s="2"/>
      <c r="F23" s="2"/>
      <c r="G23" s="2"/>
      <c r="H23" s="2"/>
      <c r="I23" s="2"/>
      <c r="J23" s="2"/>
    </row>
    <row r="24" spans="2:10">
      <c r="B24" s="2"/>
      <c r="C24" s="2"/>
      <c r="D24" s="2"/>
      <c r="E24" s="2"/>
      <c r="F24" s="2"/>
      <c r="G24" s="2"/>
      <c r="H24" s="2"/>
      <c r="I24" s="2"/>
      <c r="J24" s="2"/>
    </row>
    <row r="25" spans="2:10">
      <c r="B25" s="2"/>
      <c r="C25" s="2"/>
      <c r="D25" s="2"/>
      <c r="E25" s="2"/>
      <c r="F25" s="2"/>
      <c r="G25" s="2"/>
      <c r="H25" s="2"/>
      <c r="I25" s="2"/>
      <c r="J25" s="2"/>
    </row>
    <row r="26" spans="2:10">
      <c r="B26" s="2"/>
      <c r="C26" s="2"/>
      <c r="D26" s="2"/>
      <c r="E26" s="2"/>
      <c r="F26" s="2"/>
      <c r="G26" s="2"/>
      <c r="H26" s="2"/>
      <c r="I26" s="2"/>
      <c r="J26" s="2"/>
    </row>
    <row r="27" spans="2:10">
      <c r="B27" s="2"/>
      <c r="C27" s="2"/>
      <c r="D27" s="2"/>
      <c r="E27" s="2"/>
      <c r="F27" s="2"/>
      <c r="G27" s="2"/>
      <c r="H27" s="2"/>
      <c r="I27" s="2"/>
      <c r="J27" s="2"/>
    </row>
    <row r="28" spans="2:10">
      <c r="B28" s="2"/>
      <c r="C28" s="2"/>
      <c r="D28" s="2"/>
      <c r="E28" s="2"/>
      <c r="F28" s="2"/>
      <c r="G28" s="2"/>
      <c r="H28" s="2"/>
      <c r="I28" s="2"/>
      <c r="J28" s="2"/>
    </row>
    <row r="29" spans="2:10">
      <c r="B29" s="2"/>
      <c r="C29" s="2"/>
      <c r="D29" s="2"/>
      <c r="E29" s="2"/>
      <c r="F29" s="2"/>
      <c r="G29" s="2"/>
      <c r="H29" s="2"/>
      <c r="I29" s="2"/>
      <c r="J29" s="2"/>
    </row>
    <row r="30" spans="2:10">
      <c r="B30" s="2"/>
      <c r="C30" s="2"/>
      <c r="D30" s="2"/>
      <c r="E30" s="2"/>
      <c r="F30" s="2"/>
      <c r="G30" s="2"/>
      <c r="H30" s="2"/>
      <c r="I30" s="2"/>
      <c r="J30" s="2"/>
    </row>
  </sheetData>
  <mergeCells count="1">
    <mergeCell ref="B1:J2"/>
  </mergeCells>
  <dataValidations count="3">
    <dataValidation type="list" allowBlank="1" showInputMessage="1" showErrorMessage="1" sqref="D6">
      <formula1>Designation</formula1>
    </dataValidation>
    <dataValidation type="list" allowBlank="1" showInputMessage="1" showErrorMessage="1" sqref="H6">
      <formula1>state_region</formula1>
    </dataValidation>
    <dataValidation type="list" allowBlank="1" showInputMessage="1" showErrorMessage="1" sqref="I6">
      <formula1>country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C6:G16"/>
  <sheetViews>
    <sheetView showGridLines="0" workbookViewId="0">
      <selection activeCell="G14" sqref="G14"/>
    </sheetView>
  </sheetViews>
  <sheetFormatPr defaultRowHeight="15"/>
  <cols>
    <col min="3" max="3" width="32.85546875" customWidth="1"/>
    <col min="5" max="5" width="31.5703125" customWidth="1"/>
    <col min="7" max="7" width="30.5703125" customWidth="1"/>
  </cols>
  <sheetData>
    <row r="6" spans="3:7" ht="15.75" thickBot="1"/>
    <row r="7" spans="3:7" ht="31.5" customHeight="1" thickTop="1" thickBot="1">
      <c r="C7" s="1" t="s">
        <v>2</v>
      </c>
      <c r="E7" s="1" t="s">
        <v>5</v>
      </c>
      <c r="G7" s="1" t="s">
        <v>3</v>
      </c>
    </row>
    <row r="8" spans="3:7" ht="15.75" thickTop="1">
      <c r="C8" t="s">
        <v>10</v>
      </c>
      <c r="E8" t="s">
        <v>18</v>
      </c>
      <c r="G8" t="s">
        <v>14</v>
      </c>
    </row>
    <row r="9" spans="3:7">
      <c r="C9" t="s">
        <v>9</v>
      </c>
      <c r="E9" t="s">
        <v>19</v>
      </c>
      <c r="G9" t="s">
        <v>15</v>
      </c>
    </row>
    <row r="10" spans="3:7">
      <c r="C10" t="s">
        <v>11</v>
      </c>
      <c r="E10" t="s">
        <v>20</v>
      </c>
      <c r="G10" t="s">
        <v>16</v>
      </c>
    </row>
    <row r="11" spans="3:7">
      <c r="C11" t="s">
        <v>12</v>
      </c>
      <c r="E11" t="s">
        <v>21</v>
      </c>
      <c r="G11" t="s">
        <v>17</v>
      </c>
    </row>
    <row r="12" spans="3:7">
      <c r="C12" t="s">
        <v>13</v>
      </c>
      <c r="E12" t="s">
        <v>22</v>
      </c>
    </row>
    <row r="16" spans="3:7" ht="25.5" customHeight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B5:O30"/>
  <sheetViews>
    <sheetView showGridLines="0" tabSelected="1" zoomScale="80" zoomScaleNormal="80" workbookViewId="0">
      <selection activeCell="B9" sqref="B9"/>
    </sheetView>
  </sheetViews>
  <sheetFormatPr defaultRowHeight="15"/>
  <cols>
    <col min="1" max="1" width="4.140625" customWidth="1"/>
    <col min="2" max="2" width="19.140625" customWidth="1"/>
    <col min="3" max="3" width="21.85546875" customWidth="1"/>
    <col min="4" max="4" width="18.7109375" customWidth="1"/>
    <col min="5" max="5" width="23.42578125" customWidth="1"/>
    <col min="6" max="6" width="25.140625" customWidth="1"/>
    <col min="7" max="7" width="24.42578125" customWidth="1"/>
    <col min="8" max="8" width="16.42578125" customWidth="1"/>
    <col min="9" max="9" width="22.85546875" customWidth="1"/>
    <col min="10" max="10" width="21.42578125" customWidth="1"/>
    <col min="11" max="12" width="23" customWidth="1"/>
    <col min="13" max="14" width="23.7109375" customWidth="1"/>
    <col min="15" max="15" width="20.5703125" customWidth="1"/>
  </cols>
  <sheetData>
    <row r="5" spans="2:15">
      <c r="B5" s="58" t="s">
        <v>42</v>
      </c>
      <c r="F5" s="59" t="s">
        <v>43</v>
      </c>
      <c r="G5" s="58" t="s">
        <v>44</v>
      </c>
      <c r="H5" s="60"/>
      <c r="I5" s="58" t="s">
        <v>45</v>
      </c>
      <c r="L5" s="58" t="s">
        <v>48</v>
      </c>
    </row>
    <row r="6" spans="2:15" ht="21" customHeight="1">
      <c r="B6" s="58"/>
      <c r="F6" s="59"/>
      <c r="G6" s="58"/>
      <c r="H6" s="60"/>
      <c r="I6" s="58"/>
      <c r="L6" s="58"/>
    </row>
    <row r="7" spans="2:15" ht="46.5" customHeight="1">
      <c r="B7" s="6" t="s">
        <v>0</v>
      </c>
      <c r="C7" s="6" t="s">
        <v>1</v>
      </c>
      <c r="D7" s="6" t="s">
        <v>2</v>
      </c>
      <c r="E7" s="6" t="s">
        <v>37</v>
      </c>
      <c r="F7" s="6" t="s">
        <v>30</v>
      </c>
      <c r="G7" s="6" t="s">
        <v>29</v>
      </c>
      <c r="H7" s="6" t="s">
        <v>28</v>
      </c>
      <c r="I7" s="6" t="s">
        <v>31</v>
      </c>
      <c r="J7" s="6" t="s">
        <v>34</v>
      </c>
      <c r="K7" s="6" t="s">
        <v>32</v>
      </c>
      <c r="L7" s="6" t="s">
        <v>47</v>
      </c>
      <c r="M7" s="6" t="s">
        <v>33</v>
      </c>
      <c r="N7" s="6" t="s">
        <v>50</v>
      </c>
      <c r="O7" s="6" t="s">
        <v>49</v>
      </c>
    </row>
    <row r="8" spans="2:15">
      <c r="B8" s="2">
        <v>10001</v>
      </c>
      <c r="C8" s="2" t="str">
        <f>IFERROR(VLOOKUP(B8,'Employee Salary Data'!$B$6:$J$27,2,0),"")</f>
        <v>Adam</v>
      </c>
      <c r="D8" s="2" t="str">
        <f>IFERROR(VLOOKUP(B8,'Employee Salary Data'!$B$6:$J$27,3,0),"")</f>
        <v>Manager</v>
      </c>
      <c r="E8" s="7">
        <f>IFERROR(VLOOKUP(B8,'Employee Salary Data'!$B$6:$L$27,11,0),"")</f>
        <v>11250</v>
      </c>
      <c r="F8" s="2">
        <v>26</v>
      </c>
      <c r="G8" s="2">
        <v>23</v>
      </c>
      <c r="H8" s="2">
        <f>+F8-G8</f>
        <v>3</v>
      </c>
      <c r="I8" s="2">
        <v>8</v>
      </c>
      <c r="J8" s="2">
        <f>+F8*I8</f>
        <v>208</v>
      </c>
      <c r="K8" s="2">
        <f>+I8*G8</f>
        <v>184</v>
      </c>
      <c r="L8" s="2">
        <v>10</v>
      </c>
      <c r="M8" s="7">
        <f>+E8/J8</f>
        <v>54.08653846153846</v>
      </c>
      <c r="N8" s="7">
        <f t="shared" ref="N8:N30" si="0">+M8*L8</f>
        <v>540.86538461538464</v>
      </c>
      <c r="O8" s="7">
        <f t="shared" ref="O8:O30" si="1">+M8*H8*I8</f>
        <v>1298.0769230769231</v>
      </c>
    </row>
    <row r="9" spans="2:15">
      <c r="B9" s="2"/>
      <c r="C9" s="2"/>
      <c r="D9" s="2"/>
      <c r="E9" s="9" t="str">
        <f>IFERROR(VLOOKUP(B9,'Employee Salary Data'!$B$6:$L$27,11,0),"")</f>
        <v/>
      </c>
      <c r="F9" s="2"/>
      <c r="G9" s="2"/>
      <c r="H9" s="2"/>
      <c r="I9" s="2"/>
      <c r="J9" s="2"/>
      <c r="K9" s="2"/>
      <c r="L9" s="2"/>
      <c r="M9" s="2"/>
      <c r="N9" s="9">
        <f t="shared" si="0"/>
        <v>0</v>
      </c>
      <c r="O9" s="7">
        <f t="shared" si="1"/>
        <v>0</v>
      </c>
    </row>
    <row r="10" spans="2:15">
      <c r="B10" s="2"/>
      <c r="C10" s="2"/>
      <c r="D10" s="2"/>
      <c r="E10" s="9" t="str">
        <f>IFERROR(VLOOKUP(B10,'Employee Salary Data'!$B$6:$L$27,11,0),"")</f>
        <v/>
      </c>
      <c r="F10" s="2"/>
      <c r="G10" s="2"/>
      <c r="H10" s="2"/>
      <c r="I10" s="2"/>
      <c r="J10" s="2"/>
      <c r="K10" s="2"/>
      <c r="L10" s="2"/>
      <c r="M10" s="2"/>
      <c r="N10" s="9">
        <f t="shared" si="0"/>
        <v>0</v>
      </c>
      <c r="O10" s="7">
        <f t="shared" si="1"/>
        <v>0</v>
      </c>
    </row>
    <row r="11" spans="2:15">
      <c r="B11" s="2"/>
      <c r="C11" s="2"/>
      <c r="D11" s="2"/>
      <c r="E11" s="9" t="str">
        <f>IFERROR(VLOOKUP(B11,'Employee Salary Data'!$B$6:$L$27,11,0),"")</f>
        <v/>
      </c>
      <c r="F11" s="2"/>
      <c r="G11" s="2"/>
      <c r="H11" s="2"/>
      <c r="I11" s="2"/>
      <c r="J11" s="2"/>
      <c r="K11" s="2"/>
      <c r="L11" s="2"/>
      <c r="M11" s="2"/>
      <c r="N11" s="9">
        <f t="shared" si="0"/>
        <v>0</v>
      </c>
      <c r="O11" s="7">
        <f t="shared" si="1"/>
        <v>0</v>
      </c>
    </row>
    <row r="12" spans="2:15">
      <c r="B12" s="2"/>
      <c r="C12" s="2"/>
      <c r="D12" s="2"/>
      <c r="E12" s="9" t="str">
        <f>IFERROR(VLOOKUP(B12,'Employee Salary Data'!$B$6:$L$27,11,0),"")</f>
        <v/>
      </c>
      <c r="F12" s="2"/>
      <c r="G12" s="2"/>
      <c r="H12" s="2"/>
      <c r="I12" s="2"/>
      <c r="J12" s="2"/>
      <c r="K12" s="2"/>
      <c r="L12" s="2"/>
      <c r="M12" s="2"/>
      <c r="N12" s="9">
        <f t="shared" si="0"/>
        <v>0</v>
      </c>
      <c r="O12" s="7">
        <f t="shared" si="1"/>
        <v>0</v>
      </c>
    </row>
    <row r="13" spans="2:15">
      <c r="B13" s="2"/>
      <c r="C13" s="2"/>
      <c r="D13" s="2"/>
      <c r="E13" s="9" t="str">
        <f>IFERROR(VLOOKUP(B13,'Employee Salary Data'!$B$6:$L$27,11,0),"")</f>
        <v/>
      </c>
      <c r="F13" s="2"/>
      <c r="G13" s="2"/>
      <c r="H13" s="2"/>
      <c r="I13" s="2"/>
      <c r="J13" s="2"/>
      <c r="K13" s="2"/>
      <c r="L13" s="2"/>
      <c r="M13" s="2"/>
      <c r="N13" s="9">
        <f t="shared" si="0"/>
        <v>0</v>
      </c>
      <c r="O13" s="7">
        <f t="shared" si="1"/>
        <v>0</v>
      </c>
    </row>
    <row r="14" spans="2:15">
      <c r="B14" s="2"/>
      <c r="C14" s="2"/>
      <c r="D14" s="2"/>
      <c r="E14" s="9" t="str">
        <f>IFERROR(VLOOKUP(B14,'Employee Salary Data'!$B$6:$L$27,11,0),"")</f>
        <v/>
      </c>
      <c r="F14" s="2"/>
      <c r="G14" s="2"/>
      <c r="H14" s="2"/>
      <c r="I14" s="2"/>
      <c r="J14" s="2"/>
      <c r="K14" s="2"/>
      <c r="L14" s="2"/>
      <c r="M14" s="2"/>
      <c r="N14" s="9">
        <f t="shared" si="0"/>
        <v>0</v>
      </c>
      <c r="O14" s="7">
        <f t="shared" si="1"/>
        <v>0</v>
      </c>
    </row>
    <row r="15" spans="2:15">
      <c r="B15" s="2"/>
      <c r="C15" s="2"/>
      <c r="D15" s="2"/>
      <c r="E15" s="9" t="str">
        <f>IFERROR(VLOOKUP(B15,'Employee Salary Data'!$B$6:$L$27,11,0),"")</f>
        <v/>
      </c>
      <c r="F15" s="2"/>
      <c r="G15" s="2"/>
      <c r="H15" s="2"/>
      <c r="I15" s="2"/>
      <c r="J15" s="2"/>
      <c r="K15" s="2"/>
      <c r="L15" s="2"/>
      <c r="M15" s="2"/>
      <c r="N15" s="9">
        <f t="shared" si="0"/>
        <v>0</v>
      </c>
      <c r="O15" s="7">
        <f t="shared" si="1"/>
        <v>0</v>
      </c>
    </row>
    <row r="16" spans="2:15">
      <c r="B16" s="2"/>
      <c r="C16" s="2"/>
      <c r="D16" s="2"/>
      <c r="E16" s="9" t="str">
        <f>IFERROR(VLOOKUP(B16,'Employee Salary Data'!$B$6:$L$27,11,0),"")</f>
        <v/>
      </c>
      <c r="F16" s="2"/>
      <c r="G16" s="2"/>
      <c r="H16" s="2"/>
      <c r="I16" s="2"/>
      <c r="J16" s="2"/>
      <c r="K16" s="2"/>
      <c r="L16" s="2"/>
      <c r="M16" s="2"/>
      <c r="N16" s="9">
        <f t="shared" si="0"/>
        <v>0</v>
      </c>
      <c r="O16" s="7">
        <f t="shared" si="1"/>
        <v>0</v>
      </c>
    </row>
    <row r="17" spans="2:15">
      <c r="B17" s="2"/>
      <c r="C17" s="2"/>
      <c r="D17" s="2"/>
      <c r="E17" s="9" t="str">
        <f>IFERROR(VLOOKUP(B17,'Employee Salary Data'!$B$6:$L$27,11,0),"")</f>
        <v/>
      </c>
      <c r="F17" s="2"/>
      <c r="G17" s="2"/>
      <c r="H17" s="2"/>
      <c r="I17" s="2"/>
      <c r="J17" s="2"/>
      <c r="K17" s="2"/>
      <c r="L17" s="2"/>
      <c r="M17" s="2"/>
      <c r="N17" s="9">
        <f t="shared" si="0"/>
        <v>0</v>
      </c>
      <c r="O17" s="7">
        <f t="shared" si="1"/>
        <v>0</v>
      </c>
    </row>
    <row r="18" spans="2:15">
      <c r="B18" s="2"/>
      <c r="C18" s="2"/>
      <c r="D18" s="2"/>
      <c r="E18" s="9" t="str">
        <f>IFERROR(VLOOKUP(B18,'Employee Salary Data'!$B$6:$L$27,11,0),"")</f>
        <v/>
      </c>
      <c r="F18" s="2"/>
      <c r="G18" s="2"/>
      <c r="H18" s="2"/>
      <c r="I18" s="2"/>
      <c r="J18" s="2"/>
      <c r="K18" s="2"/>
      <c r="L18" s="2"/>
      <c r="M18" s="2"/>
      <c r="N18" s="9">
        <f t="shared" si="0"/>
        <v>0</v>
      </c>
      <c r="O18" s="7">
        <f t="shared" si="1"/>
        <v>0</v>
      </c>
    </row>
    <row r="19" spans="2:15">
      <c r="B19" s="2"/>
      <c r="C19" s="2"/>
      <c r="D19" s="2"/>
      <c r="E19" s="9" t="str">
        <f>IFERROR(VLOOKUP(B19,'Employee Salary Data'!$B$6:$L$27,11,0),"")</f>
        <v/>
      </c>
      <c r="F19" s="2"/>
      <c r="G19" s="2"/>
      <c r="H19" s="2"/>
      <c r="I19" s="2"/>
      <c r="J19" s="2"/>
      <c r="K19" s="2"/>
      <c r="L19" s="2"/>
      <c r="M19" s="2"/>
      <c r="N19" s="9">
        <f t="shared" si="0"/>
        <v>0</v>
      </c>
      <c r="O19" s="7">
        <f t="shared" si="1"/>
        <v>0</v>
      </c>
    </row>
    <row r="20" spans="2:15">
      <c r="B20" s="2"/>
      <c r="C20" s="2"/>
      <c r="D20" s="2"/>
      <c r="E20" s="9" t="str">
        <f>IFERROR(VLOOKUP(B20,'Employee Salary Data'!$B$6:$L$27,11,0),"")</f>
        <v/>
      </c>
      <c r="F20" s="2"/>
      <c r="G20" s="2"/>
      <c r="H20" s="2"/>
      <c r="I20" s="2"/>
      <c r="J20" s="2"/>
      <c r="K20" s="2"/>
      <c r="L20" s="2"/>
      <c r="M20" s="2"/>
      <c r="N20" s="9">
        <f t="shared" si="0"/>
        <v>0</v>
      </c>
      <c r="O20" s="7">
        <f t="shared" si="1"/>
        <v>0</v>
      </c>
    </row>
    <row r="21" spans="2:15">
      <c r="B21" s="2"/>
      <c r="C21" s="2"/>
      <c r="D21" s="2"/>
      <c r="E21" s="9" t="str">
        <f>IFERROR(VLOOKUP(B21,'Employee Salary Data'!$B$6:$L$27,11,0),"")</f>
        <v/>
      </c>
      <c r="F21" s="2"/>
      <c r="G21" s="2"/>
      <c r="H21" s="2"/>
      <c r="I21" s="2"/>
      <c r="J21" s="2"/>
      <c r="K21" s="2"/>
      <c r="L21" s="2"/>
      <c r="M21" s="2"/>
      <c r="N21" s="9">
        <f t="shared" si="0"/>
        <v>0</v>
      </c>
      <c r="O21" s="7">
        <f t="shared" si="1"/>
        <v>0</v>
      </c>
    </row>
    <row r="22" spans="2:15">
      <c r="B22" s="2"/>
      <c r="C22" s="2"/>
      <c r="D22" s="2"/>
      <c r="E22" s="9" t="str">
        <f>IFERROR(VLOOKUP(B22,'Employee Salary Data'!$B$6:$L$27,11,0),"")</f>
        <v/>
      </c>
      <c r="F22" s="2"/>
      <c r="G22" s="2"/>
      <c r="H22" s="2"/>
      <c r="I22" s="2"/>
      <c r="J22" s="2"/>
      <c r="K22" s="2"/>
      <c r="L22" s="2"/>
      <c r="M22" s="2"/>
      <c r="N22" s="9">
        <f t="shared" si="0"/>
        <v>0</v>
      </c>
      <c r="O22" s="7">
        <f t="shared" si="1"/>
        <v>0</v>
      </c>
    </row>
    <row r="23" spans="2:15">
      <c r="B23" s="2"/>
      <c r="C23" s="2"/>
      <c r="D23" s="2"/>
      <c r="E23" s="9" t="str">
        <f>IFERROR(VLOOKUP(B23,'Employee Salary Data'!$B$6:$L$27,11,0),"")</f>
        <v/>
      </c>
      <c r="F23" s="2"/>
      <c r="G23" s="2"/>
      <c r="H23" s="2"/>
      <c r="I23" s="2"/>
      <c r="J23" s="2"/>
      <c r="K23" s="2"/>
      <c r="L23" s="2"/>
      <c r="M23" s="2"/>
      <c r="N23" s="9">
        <f t="shared" si="0"/>
        <v>0</v>
      </c>
      <c r="O23" s="7">
        <f t="shared" si="1"/>
        <v>0</v>
      </c>
    </row>
    <row r="24" spans="2:15">
      <c r="B24" s="2"/>
      <c r="C24" s="2"/>
      <c r="D24" s="2"/>
      <c r="E24" s="9" t="str">
        <f>IFERROR(VLOOKUP(B24,'Employee Salary Data'!$B$6:$L$27,11,0),"")</f>
        <v/>
      </c>
      <c r="F24" s="2"/>
      <c r="G24" s="2"/>
      <c r="H24" s="2"/>
      <c r="I24" s="2"/>
      <c r="J24" s="2"/>
      <c r="K24" s="2"/>
      <c r="L24" s="2"/>
      <c r="M24" s="2"/>
      <c r="N24" s="9">
        <f t="shared" si="0"/>
        <v>0</v>
      </c>
      <c r="O24" s="7">
        <f t="shared" si="1"/>
        <v>0</v>
      </c>
    </row>
    <row r="25" spans="2:15">
      <c r="B25" s="2"/>
      <c r="C25" s="2"/>
      <c r="D25" s="2"/>
      <c r="E25" s="9" t="str">
        <f>IFERROR(VLOOKUP(B25,'Employee Salary Data'!$B$6:$L$27,11,0),"")</f>
        <v/>
      </c>
      <c r="F25" s="2"/>
      <c r="G25" s="2"/>
      <c r="H25" s="2"/>
      <c r="I25" s="2"/>
      <c r="J25" s="2"/>
      <c r="K25" s="2"/>
      <c r="L25" s="2"/>
      <c r="M25" s="2"/>
      <c r="N25" s="9">
        <f t="shared" si="0"/>
        <v>0</v>
      </c>
      <c r="O25" s="7">
        <f t="shared" si="1"/>
        <v>0</v>
      </c>
    </row>
    <row r="26" spans="2:15">
      <c r="B26" s="2"/>
      <c r="C26" s="2"/>
      <c r="D26" s="2"/>
      <c r="E26" s="9" t="str">
        <f>IFERROR(VLOOKUP(B26,'Employee Salary Data'!$B$6:$L$27,11,0),"")</f>
        <v/>
      </c>
      <c r="F26" s="2"/>
      <c r="G26" s="2"/>
      <c r="H26" s="2"/>
      <c r="I26" s="2"/>
      <c r="J26" s="2"/>
      <c r="K26" s="2"/>
      <c r="L26" s="2"/>
      <c r="M26" s="2"/>
      <c r="N26" s="9">
        <f t="shared" si="0"/>
        <v>0</v>
      </c>
      <c r="O26" s="7">
        <f t="shared" si="1"/>
        <v>0</v>
      </c>
    </row>
    <row r="27" spans="2:15">
      <c r="B27" s="2"/>
      <c r="C27" s="2"/>
      <c r="D27" s="2"/>
      <c r="E27" s="9" t="str">
        <f>IFERROR(VLOOKUP(B27,'Employee Salary Data'!$B$6:$L$27,11,0),"")</f>
        <v/>
      </c>
      <c r="F27" s="2"/>
      <c r="G27" s="2"/>
      <c r="H27" s="2"/>
      <c r="I27" s="2"/>
      <c r="J27" s="2"/>
      <c r="K27" s="2"/>
      <c r="L27" s="2"/>
      <c r="M27" s="2"/>
      <c r="N27" s="9">
        <f t="shared" si="0"/>
        <v>0</v>
      </c>
      <c r="O27" s="7">
        <f t="shared" si="1"/>
        <v>0</v>
      </c>
    </row>
    <row r="28" spans="2:15">
      <c r="B28" s="2"/>
      <c r="C28" s="2"/>
      <c r="D28" s="2"/>
      <c r="E28" s="9" t="str">
        <f>IFERROR(VLOOKUP(B28,'Employee Salary Data'!$B$6:$L$27,11,0),"")</f>
        <v/>
      </c>
      <c r="F28" s="2"/>
      <c r="G28" s="2"/>
      <c r="H28" s="2"/>
      <c r="I28" s="2"/>
      <c r="J28" s="2"/>
      <c r="K28" s="2"/>
      <c r="L28" s="2"/>
      <c r="M28" s="2"/>
      <c r="N28" s="9">
        <f t="shared" si="0"/>
        <v>0</v>
      </c>
      <c r="O28" s="7">
        <f t="shared" si="1"/>
        <v>0</v>
      </c>
    </row>
    <row r="29" spans="2:15">
      <c r="B29" s="2"/>
      <c r="C29" s="2"/>
      <c r="D29" s="2"/>
      <c r="E29" s="9" t="str">
        <f>IFERROR(VLOOKUP(B29,'Employee Salary Data'!$B$6:$L$27,11,0),"")</f>
        <v/>
      </c>
      <c r="F29" s="2"/>
      <c r="G29" s="2"/>
      <c r="H29" s="2"/>
      <c r="I29" s="2"/>
      <c r="J29" s="2"/>
      <c r="K29" s="2"/>
      <c r="L29" s="2"/>
      <c r="M29" s="2"/>
      <c r="N29" s="9">
        <f t="shared" si="0"/>
        <v>0</v>
      </c>
      <c r="O29" s="7">
        <f t="shared" si="1"/>
        <v>0</v>
      </c>
    </row>
    <row r="30" spans="2:15">
      <c r="B30" s="2"/>
      <c r="C30" s="2"/>
      <c r="D30" s="2"/>
      <c r="E30" s="9" t="str">
        <f>IFERROR(VLOOKUP(B30,'Employee Salary Data'!$B$6:$L$27,11,0),"")</f>
        <v/>
      </c>
      <c r="F30" s="2"/>
      <c r="G30" s="2"/>
      <c r="H30" s="2"/>
      <c r="I30" s="2"/>
      <c r="J30" s="2"/>
      <c r="K30" s="2"/>
      <c r="L30" s="2"/>
      <c r="M30" s="2"/>
      <c r="N30" s="9">
        <f t="shared" si="0"/>
        <v>0</v>
      </c>
      <c r="O30" s="7">
        <f t="shared" si="1"/>
        <v>0</v>
      </c>
    </row>
  </sheetData>
  <mergeCells count="6">
    <mergeCell ref="B5:B6"/>
    <mergeCell ref="F5:F6"/>
    <mergeCell ref="G5:G6"/>
    <mergeCell ref="H5:H6"/>
    <mergeCell ref="I5:I6"/>
    <mergeCell ref="L5:L6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B1:N27"/>
  <sheetViews>
    <sheetView showGridLines="0" zoomScale="90" zoomScaleNormal="90" workbookViewId="0">
      <selection activeCell="L6" sqref="L6"/>
    </sheetView>
  </sheetViews>
  <sheetFormatPr defaultRowHeight="15"/>
  <cols>
    <col min="2" max="2" width="27.28515625" customWidth="1"/>
    <col min="3" max="3" width="23.85546875" customWidth="1"/>
    <col min="4" max="4" width="23.140625" customWidth="1"/>
    <col min="5" max="5" width="19.140625" customWidth="1"/>
    <col min="6" max="6" width="19" customWidth="1"/>
    <col min="7" max="7" width="30" customWidth="1"/>
    <col min="8" max="9" width="21.5703125" customWidth="1"/>
    <col min="10" max="11" width="15.5703125" customWidth="1"/>
    <col min="12" max="12" width="17.7109375" customWidth="1"/>
    <col min="13" max="13" width="8.140625" customWidth="1"/>
    <col min="14" max="14" width="0.5703125" hidden="1" customWidth="1"/>
  </cols>
  <sheetData>
    <row r="1" spans="2:14" ht="23.25">
      <c r="B1" s="61" t="s">
        <v>27</v>
      </c>
      <c r="C1" s="61"/>
      <c r="D1" s="61"/>
      <c r="E1" s="61"/>
      <c r="F1" s="61"/>
      <c r="G1" s="61"/>
      <c r="H1" s="61"/>
      <c r="I1" s="61"/>
      <c r="J1" s="61"/>
      <c r="K1" s="4"/>
    </row>
    <row r="2" spans="2:14" ht="23.25">
      <c r="B2" s="61"/>
      <c r="C2" s="61"/>
      <c r="D2" s="61"/>
      <c r="E2" s="61"/>
      <c r="F2" s="61"/>
      <c r="G2" s="61"/>
      <c r="H2" s="61"/>
      <c r="I2" s="61"/>
      <c r="J2" s="61"/>
      <c r="K2" s="4"/>
    </row>
    <row r="4" spans="2:14" ht="18.75">
      <c r="B4" s="8" t="s">
        <v>41</v>
      </c>
    </row>
    <row r="5" spans="2:14" ht="40.5" customHeight="1">
      <c r="B5" s="10" t="s">
        <v>0</v>
      </c>
      <c r="C5" s="10" t="s">
        <v>1</v>
      </c>
      <c r="D5" s="10" t="s">
        <v>2</v>
      </c>
      <c r="E5" s="10" t="s">
        <v>23</v>
      </c>
      <c r="F5" s="10" t="s">
        <v>24</v>
      </c>
      <c r="G5" s="10" t="s">
        <v>25</v>
      </c>
      <c r="H5" s="10" t="s">
        <v>26</v>
      </c>
      <c r="I5" s="10" t="s">
        <v>39</v>
      </c>
      <c r="J5" s="10" t="s">
        <v>46</v>
      </c>
      <c r="K5" s="10" t="s">
        <v>51</v>
      </c>
      <c r="L5" s="12" t="s">
        <v>52</v>
      </c>
    </row>
    <row r="6" spans="2:14">
      <c r="B6" s="2">
        <v>10001</v>
      </c>
      <c r="C6" s="2" t="str">
        <f>IFERROR(VLOOKUP(B6,'Employee Data'!$B$6:$J$30,2,0),"")</f>
        <v>Adam</v>
      </c>
      <c r="D6" s="2" t="str">
        <f>IFERROR(VLOOKUP(B6,'Employee Data'!$B$6:$J$30,3,0),"")</f>
        <v>Manager</v>
      </c>
      <c r="E6" s="7">
        <f>IFERROR(VLOOKUP(B6,'Employee Data'!$B$6:$J$30,4,0),"")</f>
        <v>15000</v>
      </c>
      <c r="F6" s="7">
        <f>+E6*9%</f>
        <v>1350</v>
      </c>
      <c r="G6" s="7">
        <f>+E6*10%</f>
        <v>1500</v>
      </c>
      <c r="H6" s="7">
        <f>+E6*6%</f>
        <v>900</v>
      </c>
      <c r="I6" s="7">
        <f>IFERROR(VLOOKUP(B6,'Employee Over Time Data'!$B$8:$O$30,14,0),"")</f>
        <v>1298.0769230769231</v>
      </c>
      <c r="J6" s="7">
        <f t="shared" ref="J6:J27" si="0">+F6+G6+H6</f>
        <v>3750</v>
      </c>
      <c r="K6" s="7">
        <f>IFERROR(VLOOKUP(B6,'Employee Over Time Data'!$B$8:$O$30,13,0),"")</f>
        <v>540.86538461538464</v>
      </c>
      <c r="L6" s="11">
        <f>E6-J6</f>
        <v>11250</v>
      </c>
      <c r="N6" s="38">
        <f>+L6+K6</f>
        <v>11790.865384615385</v>
      </c>
    </row>
    <row r="7" spans="2:14">
      <c r="B7" s="2">
        <v>10002</v>
      </c>
      <c r="C7" s="2">
        <f>IFERROR(VLOOKUP(B7,'Employee Data'!$B$6:$J$30,2,0),"")</f>
        <v>0</v>
      </c>
      <c r="D7" s="2">
        <f>IFERROR(VLOOKUP(B7,'Employee Data'!$B$6:$J$30,3,0),"")</f>
        <v>0</v>
      </c>
      <c r="E7" s="7">
        <f>IFERROR(VLOOKUP(B7,'Employee Data'!$B$6:$J$30,4,0),"")</f>
        <v>0</v>
      </c>
      <c r="F7" s="7">
        <f>+E7*9%</f>
        <v>0</v>
      </c>
      <c r="G7" s="7">
        <f>+E7*10%</f>
        <v>0</v>
      </c>
      <c r="H7" s="7">
        <f>+E7*6%</f>
        <v>0</v>
      </c>
      <c r="I7" s="7" t="str">
        <f>IFERROR(VLOOKUP(B7,'Employee Over Time Data'!$B$8:$O$30,14,0),"")</f>
        <v/>
      </c>
      <c r="J7" s="7">
        <f t="shared" si="0"/>
        <v>0</v>
      </c>
      <c r="K7" s="7" t="str">
        <f>IFERROR(VLOOKUP(B7,'Employee Over Time Data'!$B$8:$O$30,13,0),"")</f>
        <v/>
      </c>
      <c r="L7" s="7">
        <f>E7-J7</f>
        <v>0</v>
      </c>
      <c r="N7" s="38" t="e">
        <f t="shared" ref="N7:N27" si="1">+L7+K7</f>
        <v>#VALUE!</v>
      </c>
    </row>
    <row r="8" spans="2:14">
      <c r="B8" s="2">
        <v>10003</v>
      </c>
      <c r="C8" s="2">
        <f>IFERROR(VLOOKUP(B8,'Employee Data'!$B$6:$J$30,2,0),"")</f>
        <v>0</v>
      </c>
      <c r="D8" s="2">
        <f>IFERROR(VLOOKUP(B8,'Employee Data'!$B$6:$J$30,3,0),"")</f>
        <v>0</v>
      </c>
      <c r="E8" s="7">
        <f>IFERROR(VLOOKUP(B8,'Employee Data'!$B$6:$J$30,4,0),"")</f>
        <v>0</v>
      </c>
      <c r="F8" s="7">
        <f>+E8*9%</f>
        <v>0</v>
      </c>
      <c r="G8" s="7">
        <f>+E8*10%</f>
        <v>0</v>
      </c>
      <c r="H8" s="7">
        <f>+E8*6%</f>
        <v>0</v>
      </c>
      <c r="I8" s="7" t="str">
        <f>IFERROR(VLOOKUP(B8,'Employee Over Time Data'!$B$8:$O$30,14,0),"")</f>
        <v/>
      </c>
      <c r="J8" s="7">
        <f t="shared" si="0"/>
        <v>0</v>
      </c>
      <c r="K8" s="7" t="str">
        <f>IFERROR(VLOOKUP(B8,'Employee Over Time Data'!$B$8:$O$30,13,0),"")</f>
        <v/>
      </c>
      <c r="L8" s="7">
        <f>E8-J8</f>
        <v>0</v>
      </c>
      <c r="N8" s="38" t="e">
        <f t="shared" si="1"/>
        <v>#VALUE!</v>
      </c>
    </row>
    <row r="9" spans="2:14">
      <c r="B9" s="2"/>
      <c r="C9" s="2" t="str">
        <f>IFERROR(VLOOKUP(B9,'Employee Data'!$B$6:$J$30,2,0),"")</f>
        <v/>
      </c>
      <c r="D9" s="2" t="str">
        <f>IFERROR(VLOOKUP(B9,'Employee Data'!$B$6:$J$30,3,0),"")</f>
        <v/>
      </c>
      <c r="E9" s="7" t="str">
        <f>IFERROR(VLOOKUP(B9,'Employee Data'!$B$6:$J$30,4,0),"")</f>
        <v/>
      </c>
      <c r="F9" s="7"/>
      <c r="G9" s="7"/>
      <c r="H9" s="7"/>
      <c r="I9" s="7" t="str">
        <f>IFERROR(VLOOKUP(B9,'Employee Over Time Data'!$B$8:$O$30,14,0),"")</f>
        <v/>
      </c>
      <c r="J9" s="7">
        <f t="shared" si="0"/>
        <v>0</v>
      </c>
      <c r="K9" s="7" t="str">
        <f>IFERROR(VLOOKUP(B9,'Employee Over Time Data'!$B$8:$O$30,13,0),"")</f>
        <v/>
      </c>
      <c r="L9" s="7"/>
      <c r="N9" s="38" t="e">
        <f t="shared" si="1"/>
        <v>#VALUE!</v>
      </c>
    </row>
    <row r="10" spans="2:14">
      <c r="B10" s="2"/>
      <c r="C10" s="2" t="str">
        <f>IFERROR(VLOOKUP(B10,'Employee Data'!$B$6:$J$30,2,0),"")</f>
        <v/>
      </c>
      <c r="D10" s="2" t="str">
        <f>IFERROR(VLOOKUP(B10,'Employee Data'!$B$6:$J$30,3,0),"")</f>
        <v/>
      </c>
      <c r="E10" s="7" t="str">
        <f>IFERROR(VLOOKUP(B10,'Employee Data'!$B$6:$J$30,4,0),"")</f>
        <v/>
      </c>
      <c r="F10" s="7"/>
      <c r="G10" s="7"/>
      <c r="H10" s="7"/>
      <c r="I10" s="7" t="str">
        <f>IFERROR(VLOOKUP(B10,'Employee Over Time Data'!$B$8:$O$30,14,0),"")</f>
        <v/>
      </c>
      <c r="J10" s="7">
        <f t="shared" si="0"/>
        <v>0</v>
      </c>
      <c r="K10" s="7" t="str">
        <f>IFERROR(VLOOKUP(B10,'Employee Over Time Data'!$B$8:$O$30,13,0),"")</f>
        <v/>
      </c>
      <c r="L10" s="7"/>
      <c r="N10" s="38" t="e">
        <f t="shared" si="1"/>
        <v>#VALUE!</v>
      </c>
    </row>
    <row r="11" spans="2:14">
      <c r="B11" s="2"/>
      <c r="C11" s="2" t="str">
        <f>IFERROR(VLOOKUP(B11,'Employee Data'!$B$6:$J$30,2,0),"")</f>
        <v/>
      </c>
      <c r="D11" s="2" t="str">
        <f>IFERROR(VLOOKUP(B11,'Employee Data'!$B$6:$J$30,3,0),"")</f>
        <v/>
      </c>
      <c r="E11" s="7" t="str">
        <f>IFERROR(VLOOKUP(B11,'Employee Data'!$B$6:$J$30,4,0),"")</f>
        <v/>
      </c>
      <c r="F11" s="7"/>
      <c r="G11" s="7"/>
      <c r="H11" s="7"/>
      <c r="I11" s="7" t="str">
        <f>IFERROR(VLOOKUP(B11,'Employee Over Time Data'!$B$8:$O$30,14,0),"")</f>
        <v/>
      </c>
      <c r="J11" s="7">
        <f t="shared" si="0"/>
        <v>0</v>
      </c>
      <c r="K11" s="7" t="str">
        <f>IFERROR(VLOOKUP(B11,'Employee Over Time Data'!$B$8:$O$30,13,0),"")</f>
        <v/>
      </c>
      <c r="L11" s="7"/>
      <c r="N11" s="38" t="e">
        <f t="shared" si="1"/>
        <v>#VALUE!</v>
      </c>
    </row>
    <row r="12" spans="2:14">
      <c r="B12" s="2"/>
      <c r="C12" s="2" t="str">
        <f>IFERROR(VLOOKUP(B12,'Employee Data'!$B$6:$J$30,2,0),"")</f>
        <v/>
      </c>
      <c r="D12" s="2" t="str">
        <f>IFERROR(VLOOKUP(B12,'Employee Data'!$B$6:$J$30,3,0),"")</f>
        <v/>
      </c>
      <c r="E12" s="7" t="str">
        <f>IFERROR(VLOOKUP(B12,'Employee Data'!$B$6:$J$30,4,0),"")</f>
        <v/>
      </c>
      <c r="F12" s="7"/>
      <c r="G12" s="7"/>
      <c r="H12" s="7"/>
      <c r="I12" s="7" t="str">
        <f>IFERROR(VLOOKUP(B12,'Employee Over Time Data'!$B$8:$O$30,14,0),"")</f>
        <v/>
      </c>
      <c r="J12" s="7">
        <f t="shared" si="0"/>
        <v>0</v>
      </c>
      <c r="K12" s="7" t="str">
        <f>IFERROR(VLOOKUP(B12,'Employee Over Time Data'!$B$8:$O$30,13,0),"")</f>
        <v/>
      </c>
      <c r="L12" s="7"/>
      <c r="N12" s="38" t="e">
        <f t="shared" si="1"/>
        <v>#VALUE!</v>
      </c>
    </row>
    <row r="13" spans="2:14">
      <c r="B13" s="2"/>
      <c r="C13" s="2" t="str">
        <f>IFERROR(VLOOKUP(B13,'Employee Data'!$B$6:$J$30,2,0),"")</f>
        <v/>
      </c>
      <c r="D13" s="2" t="str">
        <f>IFERROR(VLOOKUP(B13,'Employee Data'!$B$6:$J$30,3,0),"")</f>
        <v/>
      </c>
      <c r="E13" s="7" t="str">
        <f>IFERROR(VLOOKUP(B13,'Employee Data'!$B$6:$J$30,4,0),"")</f>
        <v/>
      </c>
      <c r="F13" s="7"/>
      <c r="G13" s="7"/>
      <c r="H13" s="7"/>
      <c r="I13" s="7" t="str">
        <f>IFERROR(VLOOKUP(B13,'Employee Over Time Data'!$B$8:$O$30,14,0),"")</f>
        <v/>
      </c>
      <c r="J13" s="7">
        <f t="shared" si="0"/>
        <v>0</v>
      </c>
      <c r="K13" s="7" t="str">
        <f>IFERROR(VLOOKUP(B13,'Employee Over Time Data'!$B$8:$O$30,13,0),"")</f>
        <v/>
      </c>
      <c r="L13" s="7"/>
      <c r="N13" s="38" t="e">
        <f t="shared" si="1"/>
        <v>#VALUE!</v>
      </c>
    </row>
    <row r="14" spans="2:14">
      <c r="B14" s="2"/>
      <c r="C14" s="2" t="str">
        <f>IFERROR(VLOOKUP(B14,'Employee Data'!$B$6:$J$30,2,0),"")</f>
        <v/>
      </c>
      <c r="D14" s="2" t="str">
        <f>IFERROR(VLOOKUP(B14,'Employee Data'!$B$6:$J$30,3,0),"")</f>
        <v/>
      </c>
      <c r="E14" s="7" t="str">
        <f>IFERROR(VLOOKUP(B14,'Employee Data'!$B$6:$J$30,4,0),"")</f>
        <v/>
      </c>
      <c r="F14" s="7"/>
      <c r="G14" s="7"/>
      <c r="H14" s="7"/>
      <c r="I14" s="7" t="str">
        <f>IFERROR(VLOOKUP(B14,'Employee Over Time Data'!$B$8:$O$30,14,0),"")</f>
        <v/>
      </c>
      <c r="J14" s="7">
        <f t="shared" si="0"/>
        <v>0</v>
      </c>
      <c r="K14" s="7" t="str">
        <f>IFERROR(VLOOKUP(B14,'Employee Over Time Data'!$B$8:$O$30,13,0),"")</f>
        <v/>
      </c>
      <c r="L14" s="7"/>
      <c r="N14" s="38" t="e">
        <f t="shared" si="1"/>
        <v>#VALUE!</v>
      </c>
    </row>
    <row r="15" spans="2:14">
      <c r="B15" s="2"/>
      <c r="C15" s="2" t="str">
        <f>IFERROR(VLOOKUP(B15,'Employee Data'!$B$6:$J$30,2,0),"")</f>
        <v/>
      </c>
      <c r="D15" s="2" t="str">
        <f>IFERROR(VLOOKUP(B15,'Employee Data'!$B$6:$J$30,3,0),"")</f>
        <v/>
      </c>
      <c r="E15" s="7" t="str">
        <f>IFERROR(VLOOKUP(B15,'Employee Data'!$B$6:$J$30,4,0),"")</f>
        <v/>
      </c>
      <c r="F15" s="7"/>
      <c r="G15" s="7"/>
      <c r="H15" s="7"/>
      <c r="I15" s="7" t="str">
        <f>IFERROR(VLOOKUP(B15,'Employee Over Time Data'!$B$8:$O$30,14,0),"")</f>
        <v/>
      </c>
      <c r="J15" s="7">
        <f t="shared" si="0"/>
        <v>0</v>
      </c>
      <c r="K15" s="7" t="str">
        <f>IFERROR(VLOOKUP(B15,'Employee Over Time Data'!$B$8:$O$30,13,0),"")</f>
        <v/>
      </c>
      <c r="L15" s="7"/>
      <c r="N15" s="38" t="e">
        <f t="shared" si="1"/>
        <v>#VALUE!</v>
      </c>
    </row>
    <row r="16" spans="2:14">
      <c r="B16" s="2"/>
      <c r="C16" s="2" t="str">
        <f>IFERROR(VLOOKUP(B16,'Employee Data'!$B$6:$J$30,2,0),"")</f>
        <v/>
      </c>
      <c r="D16" s="2" t="str">
        <f>IFERROR(VLOOKUP(B16,'Employee Data'!$B$6:$J$30,3,0),"")</f>
        <v/>
      </c>
      <c r="E16" s="7" t="str">
        <f>IFERROR(VLOOKUP(B16,'Employee Data'!$B$6:$J$30,4,0),"")</f>
        <v/>
      </c>
      <c r="F16" s="7"/>
      <c r="G16" s="7"/>
      <c r="H16" s="7"/>
      <c r="I16" s="7" t="str">
        <f>IFERROR(VLOOKUP(B16,'Employee Over Time Data'!$B$8:$O$30,14,0),"")</f>
        <v/>
      </c>
      <c r="J16" s="7">
        <f t="shared" si="0"/>
        <v>0</v>
      </c>
      <c r="K16" s="7" t="str">
        <f>IFERROR(VLOOKUP(B16,'Employee Over Time Data'!$B$8:$O$30,13,0),"")</f>
        <v/>
      </c>
      <c r="L16" s="7"/>
      <c r="N16" s="38" t="e">
        <f t="shared" si="1"/>
        <v>#VALUE!</v>
      </c>
    </row>
    <row r="17" spans="2:14">
      <c r="B17" s="2"/>
      <c r="C17" s="2" t="str">
        <f>IFERROR(VLOOKUP(B17,'Employee Data'!$B$6:$J$30,2,0),"")</f>
        <v/>
      </c>
      <c r="D17" s="2" t="str">
        <f>IFERROR(VLOOKUP(B17,'Employee Data'!$B$6:$J$30,3,0),"")</f>
        <v/>
      </c>
      <c r="E17" s="7" t="str">
        <f>IFERROR(VLOOKUP(B17,'Employee Data'!$B$6:$J$30,4,0),"")</f>
        <v/>
      </c>
      <c r="F17" s="7"/>
      <c r="G17" s="7"/>
      <c r="H17" s="7"/>
      <c r="I17" s="7" t="str">
        <f>IFERROR(VLOOKUP(B17,'Employee Over Time Data'!$B$8:$O$30,14,0),"")</f>
        <v/>
      </c>
      <c r="J17" s="7">
        <f t="shared" si="0"/>
        <v>0</v>
      </c>
      <c r="K17" s="7" t="str">
        <f>IFERROR(VLOOKUP(B17,'Employee Over Time Data'!$B$8:$O$30,13,0),"")</f>
        <v/>
      </c>
      <c r="L17" s="7"/>
      <c r="N17" s="38" t="e">
        <f t="shared" si="1"/>
        <v>#VALUE!</v>
      </c>
    </row>
    <row r="18" spans="2:14">
      <c r="B18" s="2"/>
      <c r="C18" s="2" t="str">
        <f>IFERROR(VLOOKUP(B18,'Employee Data'!$B$6:$J$30,2,0),"")</f>
        <v/>
      </c>
      <c r="D18" s="2" t="str">
        <f>IFERROR(VLOOKUP(B18,'Employee Data'!$B$6:$J$30,3,0),"")</f>
        <v/>
      </c>
      <c r="E18" s="7" t="str">
        <f>IFERROR(VLOOKUP(B18,'Employee Data'!$B$6:$J$30,4,0),"")</f>
        <v/>
      </c>
      <c r="F18" s="7"/>
      <c r="G18" s="7"/>
      <c r="H18" s="7"/>
      <c r="I18" s="7" t="str">
        <f>IFERROR(VLOOKUP(B18,'Employee Over Time Data'!$B$8:$O$30,14,0),"")</f>
        <v/>
      </c>
      <c r="J18" s="7">
        <f t="shared" si="0"/>
        <v>0</v>
      </c>
      <c r="K18" s="7" t="str">
        <f>IFERROR(VLOOKUP(B18,'Employee Over Time Data'!$B$8:$O$30,13,0),"")</f>
        <v/>
      </c>
      <c r="L18" s="7"/>
      <c r="N18" s="38" t="e">
        <f t="shared" si="1"/>
        <v>#VALUE!</v>
      </c>
    </row>
    <row r="19" spans="2:14">
      <c r="B19" s="2"/>
      <c r="C19" s="2" t="str">
        <f>IFERROR(VLOOKUP(B19,'Employee Data'!$B$6:$J$30,2,0),"")</f>
        <v/>
      </c>
      <c r="D19" s="2" t="str">
        <f>IFERROR(VLOOKUP(B19,'Employee Data'!$B$6:$J$30,3,0),"")</f>
        <v/>
      </c>
      <c r="E19" s="7" t="str">
        <f>IFERROR(VLOOKUP(B19,'Employee Data'!$B$6:$J$30,4,0),"")</f>
        <v/>
      </c>
      <c r="F19" s="7"/>
      <c r="G19" s="7"/>
      <c r="H19" s="7"/>
      <c r="I19" s="7" t="str">
        <f>IFERROR(VLOOKUP(B19,'Employee Over Time Data'!$B$8:$O$30,14,0),"")</f>
        <v/>
      </c>
      <c r="J19" s="7">
        <f t="shared" si="0"/>
        <v>0</v>
      </c>
      <c r="K19" s="7" t="str">
        <f>IFERROR(VLOOKUP(B19,'Employee Over Time Data'!$B$8:$O$30,13,0),"")</f>
        <v/>
      </c>
      <c r="L19" s="7"/>
      <c r="N19" s="38" t="e">
        <f t="shared" si="1"/>
        <v>#VALUE!</v>
      </c>
    </row>
    <row r="20" spans="2:14">
      <c r="B20" s="2"/>
      <c r="C20" s="2" t="str">
        <f>IFERROR(VLOOKUP(B20,'Employee Data'!$B$6:$J$30,2,0),"")</f>
        <v/>
      </c>
      <c r="D20" s="2" t="str">
        <f>IFERROR(VLOOKUP(B20,'Employee Data'!$B$6:$J$30,3,0),"")</f>
        <v/>
      </c>
      <c r="E20" s="7" t="str">
        <f>IFERROR(VLOOKUP(B20,'Employee Data'!$B$6:$J$30,4,0),"")</f>
        <v/>
      </c>
      <c r="F20" s="7"/>
      <c r="G20" s="7"/>
      <c r="H20" s="7"/>
      <c r="I20" s="7" t="str">
        <f>IFERROR(VLOOKUP(B20,'Employee Over Time Data'!$B$8:$O$30,14,0),"")</f>
        <v/>
      </c>
      <c r="J20" s="7">
        <f t="shared" si="0"/>
        <v>0</v>
      </c>
      <c r="K20" s="7" t="str">
        <f>IFERROR(VLOOKUP(B20,'Employee Over Time Data'!$B$8:$O$30,13,0),"")</f>
        <v/>
      </c>
      <c r="L20" s="7"/>
      <c r="N20" s="38" t="e">
        <f t="shared" si="1"/>
        <v>#VALUE!</v>
      </c>
    </row>
    <row r="21" spans="2:14">
      <c r="B21" s="2"/>
      <c r="C21" s="2" t="str">
        <f>IFERROR(VLOOKUP(B21,'Employee Data'!$B$6:$J$30,2,0),"")</f>
        <v/>
      </c>
      <c r="D21" s="2" t="str">
        <f>IFERROR(VLOOKUP(B21,'Employee Data'!$B$6:$J$30,3,0),"")</f>
        <v/>
      </c>
      <c r="E21" s="7" t="str">
        <f>IFERROR(VLOOKUP(B21,'Employee Data'!$B$6:$J$30,4,0),"")</f>
        <v/>
      </c>
      <c r="F21" s="7"/>
      <c r="G21" s="7"/>
      <c r="H21" s="7"/>
      <c r="I21" s="7" t="str">
        <f>IFERROR(VLOOKUP(B21,'Employee Over Time Data'!$B$8:$O$30,14,0),"")</f>
        <v/>
      </c>
      <c r="J21" s="7">
        <f t="shared" si="0"/>
        <v>0</v>
      </c>
      <c r="K21" s="7" t="str">
        <f>IFERROR(VLOOKUP(B21,'Employee Over Time Data'!$B$8:$O$30,13,0),"")</f>
        <v/>
      </c>
      <c r="L21" s="7"/>
      <c r="N21" s="38" t="e">
        <f t="shared" si="1"/>
        <v>#VALUE!</v>
      </c>
    </row>
    <row r="22" spans="2:14">
      <c r="B22" s="2"/>
      <c r="C22" s="2" t="str">
        <f>IFERROR(VLOOKUP(B22,'Employee Data'!$B$6:$J$30,2,0),"")</f>
        <v/>
      </c>
      <c r="D22" s="2" t="str">
        <f>IFERROR(VLOOKUP(B22,'Employee Data'!$B$6:$J$30,3,0),"")</f>
        <v/>
      </c>
      <c r="E22" s="7" t="str">
        <f>IFERROR(VLOOKUP(B22,'Employee Data'!$B$6:$J$30,4,0),"")</f>
        <v/>
      </c>
      <c r="F22" s="7"/>
      <c r="G22" s="7"/>
      <c r="H22" s="7"/>
      <c r="I22" s="7" t="str">
        <f>IFERROR(VLOOKUP(B22,'Employee Over Time Data'!$B$8:$O$30,14,0),"")</f>
        <v/>
      </c>
      <c r="J22" s="7">
        <f t="shared" si="0"/>
        <v>0</v>
      </c>
      <c r="K22" s="7" t="str">
        <f>IFERROR(VLOOKUP(B22,'Employee Over Time Data'!$B$8:$O$30,13,0),"")</f>
        <v/>
      </c>
      <c r="L22" s="7"/>
      <c r="N22" s="38" t="e">
        <f t="shared" si="1"/>
        <v>#VALUE!</v>
      </c>
    </row>
    <row r="23" spans="2:14">
      <c r="B23" s="2"/>
      <c r="C23" s="2" t="str">
        <f>IFERROR(VLOOKUP(B23,'Employee Data'!$B$6:$J$30,2,0),"")</f>
        <v/>
      </c>
      <c r="D23" s="2" t="str">
        <f>IFERROR(VLOOKUP(B23,'Employee Data'!$B$6:$J$30,3,0),"")</f>
        <v/>
      </c>
      <c r="E23" s="7" t="str">
        <f>IFERROR(VLOOKUP(B23,'Employee Data'!$B$6:$J$30,4,0),"")</f>
        <v/>
      </c>
      <c r="F23" s="7"/>
      <c r="G23" s="7"/>
      <c r="H23" s="7"/>
      <c r="I23" s="7" t="str">
        <f>IFERROR(VLOOKUP(B23,'Employee Over Time Data'!$B$8:$O$30,14,0),"")</f>
        <v/>
      </c>
      <c r="J23" s="7">
        <f t="shared" si="0"/>
        <v>0</v>
      </c>
      <c r="K23" s="7" t="str">
        <f>IFERROR(VLOOKUP(B23,'Employee Over Time Data'!$B$8:$O$30,13,0),"")</f>
        <v/>
      </c>
      <c r="L23" s="7"/>
      <c r="N23" s="38" t="e">
        <f t="shared" si="1"/>
        <v>#VALUE!</v>
      </c>
    </row>
    <row r="24" spans="2:14">
      <c r="B24" s="2"/>
      <c r="C24" s="2" t="str">
        <f>IFERROR(VLOOKUP(B24,'Employee Data'!$B$6:$J$30,2,0),"")</f>
        <v/>
      </c>
      <c r="D24" s="2" t="str">
        <f>IFERROR(VLOOKUP(B24,'Employee Data'!$B$6:$J$30,3,0),"")</f>
        <v/>
      </c>
      <c r="E24" s="7" t="str">
        <f>IFERROR(VLOOKUP(B24,'Employee Data'!$B$6:$J$30,4,0),"")</f>
        <v/>
      </c>
      <c r="F24" s="7"/>
      <c r="G24" s="7"/>
      <c r="H24" s="7"/>
      <c r="I24" s="7" t="str">
        <f>IFERROR(VLOOKUP(B24,'Employee Over Time Data'!$B$8:$O$30,14,0),"")</f>
        <v/>
      </c>
      <c r="J24" s="7">
        <f t="shared" si="0"/>
        <v>0</v>
      </c>
      <c r="K24" s="7" t="str">
        <f>IFERROR(VLOOKUP(B24,'Employee Over Time Data'!$B$8:$O$30,13,0),"")</f>
        <v/>
      </c>
      <c r="L24" s="7"/>
      <c r="N24" s="38" t="e">
        <f t="shared" si="1"/>
        <v>#VALUE!</v>
      </c>
    </row>
    <row r="25" spans="2:14">
      <c r="B25" s="2"/>
      <c r="C25" s="2" t="str">
        <f>IFERROR(VLOOKUP(B25,'Employee Data'!$B$6:$J$30,2,0),"")</f>
        <v/>
      </c>
      <c r="D25" s="2" t="str">
        <f>IFERROR(VLOOKUP(B25,'Employee Data'!$B$6:$J$30,3,0),"")</f>
        <v/>
      </c>
      <c r="E25" s="7" t="str">
        <f>IFERROR(VLOOKUP(B25,'Employee Data'!$B$6:$J$30,4,0),"")</f>
        <v/>
      </c>
      <c r="F25" s="7"/>
      <c r="G25" s="7"/>
      <c r="H25" s="7"/>
      <c r="I25" s="7" t="str">
        <f>IFERROR(VLOOKUP(B25,'Employee Over Time Data'!$B$8:$O$30,14,0),"")</f>
        <v/>
      </c>
      <c r="J25" s="7">
        <f t="shared" si="0"/>
        <v>0</v>
      </c>
      <c r="K25" s="7" t="str">
        <f>IFERROR(VLOOKUP(B25,'Employee Over Time Data'!$B$8:$O$30,13,0),"")</f>
        <v/>
      </c>
      <c r="L25" s="7"/>
      <c r="N25" s="38" t="e">
        <f t="shared" si="1"/>
        <v>#VALUE!</v>
      </c>
    </row>
    <row r="26" spans="2:14">
      <c r="B26" s="2"/>
      <c r="C26" s="2" t="str">
        <f>IFERROR(VLOOKUP(B26,'Employee Data'!$B$6:$J$30,2,0),"")</f>
        <v/>
      </c>
      <c r="D26" s="2" t="str">
        <f>IFERROR(VLOOKUP(B26,'Employee Data'!$B$6:$J$30,3,0),"")</f>
        <v/>
      </c>
      <c r="E26" s="7" t="str">
        <f>IFERROR(VLOOKUP(B26,'Employee Data'!$B$6:$J$30,4,0),"")</f>
        <v/>
      </c>
      <c r="F26" s="7"/>
      <c r="G26" s="7"/>
      <c r="H26" s="7"/>
      <c r="I26" s="7" t="str">
        <f>IFERROR(VLOOKUP(B26,'Employee Over Time Data'!$B$8:$O$30,14,0),"")</f>
        <v/>
      </c>
      <c r="J26" s="7">
        <f t="shared" si="0"/>
        <v>0</v>
      </c>
      <c r="K26" s="7" t="str">
        <f>IFERROR(VLOOKUP(B26,'Employee Over Time Data'!$B$8:$O$30,13,0),"")</f>
        <v/>
      </c>
      <c r="L26" s="7"/>
      <c r="N26" s="38" t="e">
        <f t="shared" si="1"/>
        <v>#VALUE!</v>
      </c>
    </row>
    <row r="27" spans="2:14">
      <c r="B27" s="2"/>
      <c r="C27" s="2" t="str">
        <f>IFERROR(VLOOKUP(B27,'Employee Data'!$B$6:$J$30,2,0),"")</f>
        <v/>
      </c>
      <c r="D27" s="2" t="str">
        <f>IFERROR(VLOOKUP(B27,'Employee Data'!$B$6:$J$30,3,0),"")</f>
        <v/>
      </c>
      <c r="E27" s="7" t="str">
        <f>IFERROR(VLOOKUP(B27,'Employee Data'!$B$6:$J$30,4,0),"")</f>
        <v/>
      </c>
      <c r="F27" s="7"/>
      <c r="G27" s="7"/>
      <c r="H27" s="7"/>
      <c r="I27" s="7" t="str">
        <f>IFERROR(VLOOKUP(B27,'Employee Over Time Data'!$B$8:$O$30,14,0),"")</f>
        <v/>
      </c>
      <c r="J27" s="7">
        <f t="shared" si="0"/>
        <v>0</v>
      </c>
      <c r="K27" s="7" t="str">
        <f>IFERROR(VLOOKUP(B27,'Employee Over Time Data'!$B$8:$O$30,13,0),"")</f>
        <v/>
      </c>
      <c r="L27" s="7"/>
      <c r="N27" s="38" t="e">
        <f t="shared" si="1"/>
        <v>#VALUE!</v>
      </c>
    </row>
  </sheetData>
  <mergeCells count="1">
    <mergeCell ref="B1:J2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Salary Slip</vt:lpstr>
      <vt:lpstr>Employee Data</vt:lpstr>
      <vt:lpstr>Settings</vt:lpstr>
      <vt:lpstr>Employee Over Time Data</vt:lpstr>
      <vt:lpstr>Employee Salary Data</vt:lpstr>
      <vt:lpstr>country</vt:lpstr>
      <vt:lpstr>Designation</vt:lpstr>
      <vt:lpstr>'Salary Slip'!Print_Area</vt:lpstr>
      <vt:lpstr>state_region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Shoaib Ul Hassan</dc:creator>
  <cp:lastModifiedBy>Umair</cp:lastModifiedBy>
  <cp:lastPrinted>2017-01-19T07:18:22Z</cp:lastPrinted>
  <dcterms:created xsi:type="dcterms:W3CDTF">2017-01-18T10:41:33Z</dcterms:created>
  <dcterms:modified xsi:type="dcterms:W3CDTF">2017-03-09T10:05:53Z</dcterms:modified>
</cp:coreProperties>
</file>